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TXT" sheetId="1" r:id="rId1"/>
    <sheet name="ELOLAP" sheetId="2" r:id="rId2"/>
    <sheet name="TRE" sheetId="3" r:id="rId3"/>
    <sheet name="TEA1-5" sheetId="4" r:id="rId4"/>
    <sheet name="TEL_1" sheetId="5" r:id="rId5"/>
    <sheet name="TEL_2" sheetId="6" r:id="rId6"/>
    <sheet name="TEL_3" sheetId="7" r:id="rId7"/>
    <sheet name="TEI" sheetId="8" r:id="rId8"/>
  </sheets>
  <definedNames>
    <definedName name="_xlnm.Print_Area" localSheetId="2">'TRE'!$A$1:$D$30</definedName>
    <definedName name="_xlnm.Print_Titles" localSheetId="3">'TEA1-5'!$1:$2</definedName>
    <definedName name="_xlnm.Print_Titles" localSheetId="4">'TEL_1'!$1:$2</definedName>
    <definedName name="Z_380B7DBB_4FE3_411B_AF39_9597E9B8E04E_.wvu.PrintArea" localSheetId="2" hidden="1">'TRE'!$A$1:$D$30</definedName>
    <definedName name="Z_380B7DBB_4FE3_411B_AF39_9597E9B8E04E_.wvu.PrintTitles" localSheetId="3" hidden="1">'TEA1-5'!$1:$2</definedName>
    <definedName name="Z_380B7DBB_4FE3_411B_AF39_9597E9B8E04E_.wvu.PrintTitles" localSheetId="7" hidden="1">'TEI'!#REF!</definedName>
    <definedName name="Z_380B7DBB_4FE3_411B_AF39_9597E9B8E04E_.wvu.PrintTitles" localSheetId="4" hidden="1">'TEL_1'!$1:$2</definedName>
    <definedName name="Z_9B716414_87B0_421F_B952_000442C90094_.wvu.PrintArea" localSheetId="2" hidden="1">'TRE'!$A$1:$D$30</definedName>
    <definedName name="Z_9B716414_87B0_421F_B952_000442C90094_.wvu.PrintTitles" localSheetId="3" hidden="1">'TEA1-5'!$1:$2</definedName>
    <definedName name="Z_9B716414_87B0_421F_B952_000442C90094_.wvu.PrintTitles" localSheetId="7" hidden="1">'TEI'!#REF!</definedName>
    <definedName name="Z_9B716414_87B0_421F_B952_000442C90094_.wvu.PrintTitles" localSheetId="4" hidden="1">'TEL_1'!$1:$2</definedName>
    <definedName name="Z_D4B6C0B8_C263_4F31_A659_DABF1514052F_.wvu.PrintArea" localSheetId="2" hidden="1">'TRE'!$A$1:$D$30</definedName>
    <definedName name="Z_D4B6C0B8_C263_4F31_A659_DABF1514052F_.wvu.PrintTitles" localSheetId="3" hidden="1">'TEA1-5'!$1:$2</definedName>
    <definedName name="Z_D4B6C0B8_C263_4F31_A659_DABF1514052F_.wvu.PrintTitles" localSheetId="7" hidden="1">'TEI'!#REF!</definedName>
    <definedName name="Z_D4B6C0B8_C263_4F31_A659_DABF1514052F_.wvu.PrintTitles" localSheetId="4" hidden="1">'TEL_1'!$1:$2</definedName>
  </definedNames>
  <calcPr fullCalcOnLoad="1"/>
</workbook>
</file>

<file path=xl/comments2.xml><?xml version="1.0" encoding="utf-8"?>
<comments xmlns="http://schemas.openxmlformats.org/spreadsheetml/2006/main">
  <authors>
    <author>utifdt</author>
  </authors>
  <commentList>
    <comment ref="I7" authorId="0">
      <text>
        <r>
          <rPr>
            <sz val="8"/>
            <rFont val="Tahoma"/>
            <family val="2"/>
          </rPr>
          <t>Ebbe a cellába írja be az adatszolgáltató törzsszámát (adószám első 8 számjegyét)!</t>
        </r>
      </text>
    </comment>
  </commentList>
</comments>
</file>

<file path=xl/comments4.xml><?xml version="1.0" encoding="utf-8"?>
<comments xmlns="http://schemas.openxmlformats.org/spreadsheetml/2006/main">
  <authors>
    <author>utifdt</author>
    <author>koroso</author>
    <author>Urin? M?ller Veronika</author>
    <author>Czinege-Gyalog ?va</author>
    <author>Tak?cs Atilla</author>
  </authors>
  <commentList>
    <comment ref="G68" authorId="0">
      <text>
        <r>
          <rPr>
            <sz val="8"/>
            <rFont val="Tahoma"/>
            <family val="2"/>
          </rPr>
          <t>Ellenőrző szám: amennyiben nem nulla, akkor a 01…19 sorok összege nem adja ki a 20
. sorban szereplő összeget!</t>
        </r>
      </text>
    </comment>
    <comment ref="E32" authorId="0">
      <text>
        <r>
          <rPr>
            <sz val="8"/>
            <rFont val="Tahoma"/>
            <family val="2"/>
          </rPr>
          <t>Ellenőrző számok: amennyiben nem nulla, akkor az adott oszlop tekintetében nem teljesül a 10. sorban képlettel megadott összesítés!</t>
        </r>
      </text>
    </comment>
    <comment ref="G42" authorId="1">
      <text>
        <r>
          <rPr>
            <sz val="8"/>
            <rFont val="Tahoma"/>
            <family val="2"/>
          </rPr>
          <t>Normál üzleti éves cégeknél: ellenőrző szám, ha nem 0, akkor nem egyezik az adózott eredmény a TEA2 és a TEA3 táblában.</t>
        </r>
      </text>
    </comment>
    <comment ref="B26" authorId="2">
      <text>
        <r>
          <rPr>
            <sz val="9"/>
            <rFont val="Tahoma"/>
            <family val="2"/>
          </rPr>
          <t>A 05. sort csak hitelintézeti adatszolgáltatóknak és befektetési szolgáltatást végző adatszolgáltatóknak kell kitölteniük.</t>
        </r>
      </text>
    </comment>
    <comment ref="A3" authorId="2">
      <text>
        <r>
          <rPr>
            <sz val="10"/>
            <rFont val="Tahoma"/>
            <family val="2"/>
          </rPr>
          <t xml:space="preserve">A TEA1 és TEA2 táblákat akkor kell kitölteni, ha az adatszolgáltatónak a tárgyidőszakban lezárult, vagy az azt megelőző üzleti évének fordulónapján volt  külföldi közvetlen tőkebefektetője, azaz a TRE tábla 04. sorában "0" a válasz legalább az egyik időszakban.
A külföldi közvetlentőke-befektető,  közvetett befektető vagy a társvállalat partnerazonosító-kódja (az adatszolgáltató által meghatározott, az MNB részére az R01 jelű adatgyűjtésben közölt kód) A külföldi közvetlentőke-befektető, közvetett befektető vagy a társvállalat közvetlen szavazati jogának aránya az adatszolgáltató vállalkozásban (% két tizedessel)  Kereszttulajdonlás esetén az adatszolgáltató tulajdonosi részesedésének aránya a külföldi közvetlentőke-befektetőjében vagy közvetett befektetőjében (% két tizedessel)  Kereszttulajdonlás esetén az adatszolgáltató tulajdonosi részesedésének állománya a saját könyvei szerint a külföldi befektetőjében (Adatok a könyvvezetés devizanemében, ezer Ft-ban / ezer devizában) 
 tárgyévet megelőző év mérlegforduló-napján tárgyév mérlegforduló-napján tárgyévet megelőző év mérlegforduló-napján tárgyév mérlegforduló-napján tárgyévet megelőző év mérlegforduló-napján tárgyév mérlegforduló-napján
Sorszám A külföldi közvetlentőke-befektető,  közvetett befektető vagy a társvállalat partnerazonosító-kódja (az adatszolgáltató által meghatározott, az MNB részére az R01 jelű adatgyűjtésben közölt kód) A külföldi közvetlentőke-befektető, közvetett befektető vagy a társvállalat közvetlen szavazati jogának aránya az adatszolgáltató vállalkozásban (% két tizedessel)  Kereszttulajdonlás esetén az adatszolgáltató tulajdonosi részesedésének aránya a külföldi közvetlentőke-befektetőjében vagy közvetett befektetőjében (% két tizedessel)  Kereszttulajdonlás esetén az adatszolgáltató tulajdonosi részesedésének állománya a saját könyvei szerint a külföldi befektetőjében (Adatok a könyvvezetés devizanemében, ezer Ft-ban / ezer devizában) 
  tárgyévet megelőző év mérlegforduló-napján tárgyév mérlegforduló-napján tárgyévet megelőző év mérlegforduló-napján tárgyév mérlegforduló-napján tárgyévet megelőző év mérlegforduló-napján tárgyév mérlegforduló-napján
A külföldi közvetlentőke-befektető,  közvetett befektető vagy a társvállalat partnerazonosító-kódja (az adatszolgáltató által meghatározott, az MNB részére az R01 jelű adatgyűjtésben közölt kód)
</t>
        </r>
      </text>
    </comment>
    <comment ref="B31" authorId="3">
      <text>
        <r>
          <rPr>
            <sz val="8"/>
            <rFont val="Tahoma"/>
            <family val="2"/>
          </rPr>
          <t xml:space="preserve">Nem számolja a rendszer, a mérlegből kell beírni a Saját tőke számot ezer könyvvezetési dev.nemben
</t>
        </r>
      </text>
    </comment>
    <comment ref="D8" authorId="4">
      <text>
        <r>
          <rPr>
            <sz val="9"/>
            <rFont val="Tahoma"/>
            <family val="2"/>
          </rPr>
          <t>A tizedes szeparátor pont legyen.</t>
        </r>
      </text>
    </comment>
    <comment ref="H42" authorId="4">
      <text>
        <r>
          <rPr>
            <sz val="9"/>
            <rFont val="Tahoma"/>
            <family val="2"/>
          </rPr>
          <t>Eltérő üzleti éves cégeknél: ellenőrző szám, ha nem 0, akkor nem egyezik a TEA2 éves eredménye a TEA3 osztalékkal csökkentett adózott eredményével.</t>
        </r>
      </text>
    </comment>
  </commentList>
</comments>
</file>

<file path=xl/comments5.xml><?xml version="1.0" encoding="utf-8"?>
<comments xmlns="http://schemas.openxmlformats.org/spreadsheetml/2006/main">
  <authors>
    <author>utifdt</author>
    <author>Urin? M?ller Veronika</author>
    <author>Czinege-Gyalog ?va</author>
    <author>koroso</author>
  </authors>
  <commentList>
    <comment ref="C9" authorId="0">
      <text>
        <r>
          <rPr>
            <sz val="8"/>
            <rFont val="Tahoma"/>
            <family val="2"/>
          </rPr>
          <t>Ebbe az oszlopba írja a külföldi társaságra vonatkozóan az R01 adatszolgáltatásban megadott partnerazonosító kódot! A kódot a tábla valamennyi további olyan sorában szerepeltetni kell, amelyben a b, c, d oszlopok valamelyikében 
van jelentendő adat.</t>
        </r>
      </text>
    </comment>
    <comment ref="N8" authorId="0">
      <text>
        <r>
          <rPr>
            <sz val="8"/>
            <rFont val="Tahoma"/>
            <family val="2"/>
          </rPr>
          <t>A TEL táblát annyiszor kell egy adatszolgáltatáson belül kitölteni, ahány jelentésköteles partnere van az adatszolgáltatónak. Minden TEL tábla egy blokk-nak minősül, amelyeket a fájl készítése során folyamatosan kell 001-től kezdődően sorszámmal ellátni. Ebbe a cellába írja be az adott blokk sorszámát!</t>
        </r>
      </text>
    </comment>
    <comment ref="A3" authorId="1">
      <text>
        <r>
          <rPr>
            <b/>
            <sz val="10"/>
            <rFont val="Tahoma"/>
            <family val="2"/>
          </rPr>
          <t xml:space="preserve">PÉLDA a TEL tábla kitöltésére, amennyiben a partner, akiről kitöltik: külföldi közvetlen tőkebefektetés
(Ha a partnerkacsolat jellege a partnerről kitöltött R01 adatgyűjtés TORZS táblájának 06 sorában: L vagy AL kód) </t>
        </r>
      </text>
    </comment>
    <comment ref="F62" authorId="2">
      <text>
        <r>
          <rPr>
            <sz val="8"/>
            <rFont val="Tahoma"/>
            <family val="2"/>
          </rPr>
          <t>Nagyobb kell legyen, mint az 57. sor</t>
        </r>
      </text>
    </comment>
    <comment ref="F63" authorId="2">
      <text>
        <r>
          <rPr>
            <sz val="8"/>
            <rFont val="Tahoma"/>
            <family val="2"/>
          </rPr>
          <t xml:space="preserve">Nagyobb kell legyen, mint az 58. sor
</t>
        </r>
      </text>
    </comment>
    <comment ref="B9" authorId="3">
      <text>
        <r>
          <rPr>
            <b/>
            <sz val="8"/>
            <rFont val="Tahoma"/>
            <family val="2"/>
          </rPr>
          <t>02-03. sorok minden esetben töltendők.</t>
        </r>
        <r>
          <rPr>
            <sz val="8"/>
            <rFont val="Tahoma"/>
            <family val="2"/>
          </rPr>
          <t xml:space="preserve">
</t>
        </r>
      </text>
    </comment>
    <comment ref="B12" authorId="2">
      <text>
        <r>
          <rPr>
            <b/>
            <sz val="8"/>
            <rFont val="Tahoma"/>
            <family val="2"/>
          </rPr>
          <t>L, AL kód esetén a 05-06. sorok töltendők</t>
        </r>
      </text>
    </comment>
    <comment ref="B16" authorId="2">
      <text>
        <r>
          <rPr>
            <b/>
            <sz val="8"/>
            <rFont val="Tahoma"/>
            <family val="2"/>
          </rPr>
          <t>L, AL kód esetén a 09-12. sorok nem töltendők</t>
        </r>
        <r>
          <rPr>
            <sz val="8"/>
            <rFont val="Tahoma"/>
            <family val="2"/>
          </rPr>
          <t>!</t>
        </r>
      </text>
    </comment>
  </commentList>
</comments>
</file>

<file path=xl/comments6.xml><?xml version="1.0" encoding="utf-8"?>
<comments xmlns="http://schemas.openxmlformats.org/spreadsheetml/2006/main">
  <authors>
    <author>utifdt</author>
    <author>Urin? M?ller Veronika</author>
    <author>Czinege-Gyalog ?va</author>
    <author>koroso</author>
  </authors>
  <commentList>
    <comment ref="C9" authorId="0">
      <text>
        <r>
          <rPr>
            <sz val="8"/>
            <rFont val="Tahoma"/>
            <family val="2"/>
          </rPr>
          <t>Ebbe az oszlopba írja a külföldi társaságra vonatkozóan az R01 adatszolgáltatásban megadott partnerazonosító kódot! A kódot a tábla valamennyi további olyan sorában szerepeltetni kell, amelyben a b, c, d oszlopok valamelyikében 
van jelentendő adat.</t>
        </r>
      </text>
    </comment>
    <comment ref="N8" authorId="0">
      <text>
        <r>
          <rPr>
            <sz val="8"/>
            <rFont val="Tahoma"/>
            <family val="2"/>
          </rPr>
          <t>A TEL táblát annyiszor kell egy adatszolgáltatáson belül kitölteni, ahány jelentésköteles partnere van az adatszolgáltatónak. Minden TEL tábla egy blokk-nak minősül, amelyeket a fájl készítése során folyamatosan kell 001-től kezdődően sorszámmal ellátni. Ebbe a cellába írja be az adott blokk sorszámát!</t>
        </r>
      </text>
    </comment>
    <comment ref="A3" authorId="1">
      <text>
        <r>
          <rPr>
            <b/>
            <sz val="10"/>
            <rFont val="Tahoma"/>
            <family val="2"/>
          </rPr>
          <t xml:space="preserve">PÉLDA a TEL tábla kitöltésére, amennyiben a partner, akiről kitöltik: külföldi közvetett tőkebefektetés
(A partnerkacsolat jellege a partnerről kitöltött R01 adatgyűjtés TORZS táblájának 06 sorában: E kód) </t>
        </r>
      </text>
    </comment>
    <comment ref="F62" authorId="2">
      <text>
        <r>
          <rPr>
            <sz val="8"/>
            <rFont val="Tahoma"/>
            <family val="2"/>
          </rPr>
          <t>Nagyobb kell legyen, mint az 57. sor</t>
        </r>
      </text>
    </comment>
    <comment ref="F63" authorId="2">
      <text>
        <r>
          <rPr>
            <sz val="8"/>
            <rFont val="Tahoma"/>
            <family val="2"/>
          </rPr>
          <t>Nagyobb kell legyen, mint az 58. sor</t>
        </r>
      </text>
    </comment>
    <comment ref="B9" authorId="3">
      <text>
        <r>
          <rPr>
            <b/>
            <sz val="8"/>
            <rFont val="Tahoma"/>
            <family val="2"/>
          </rPr>
          <t>02-03. sorok minden esetben töltendők.</t>
        </r>
        <r>
          <rPr>
            <sz val="8"/>
            <rFont val="Tahoma"/>
            <family val="2"/>
          </rPr>
          <t xml:space="preserve">
</t>
        </r>
      </text>
    </comment>
    <comment ref="B16" authorId="2">
      <text>
        <r>
          <rPr>
            <b/>
            <sz val="8"/>
            <rFont val="Tahoma"/>
            <family val="2"/>
          </rPr>
          <t>Közvetett lány esetén esetén a 09-12. sorok töltendők</t>
        </r>
        <r>
          <rPr>
            <sz val="8"/>
            <rFont val="Tahoma"/>
            <family val="2"/>
          </rPr>
          <t>!</t>
        </r>
      </text>
    </comment>
  </commentList>
</comments>
</file>

<file path=xl/comments7.xml><?xml version="1.0" encoding="utf-8"?>
<comments xmlns="http://schemas.openxmlformats.org/spreadsheetml/2006/main">
  <authors>
    <author>utifdt</author>
    <author>Urin? M?ller Veronika</author>
    <author>koroso</author>
    <author>Czinege-Gyalog ?va</author>
  </authors>
  <commentList>
    <comment ref="C8" authorId="0">
      <text>
        <r>
          <rPr>
            <sz val="8"/>
            <rFont val="Tahoma"/>
            <family val="2"/>
          </rPr>
          <t>Ebbe az oszlopba írja a külföldi társaságra vonatkozóan az R01 adatszolgáltatásban megadott partnerazonosító kódot! A kódot a tábla valamennyi további olyan sorában szerepeltetni kell, amelyben a b, c, d oszlopok valamelyikében 
van jelentendő adat.</t>
        </r>
      </text>
    </comment>
    <comment ref="N7" authorId="0">
      <text>
        <r>
          <rPr>
            <sz val="8"/>
            <rFont val="Tahoma"/>
            <family val="2"/>
          </rPr>
          <t>A TEL táblát annyiszor kell egy adatszolgáltatáson belül kitölteni, ahány jelentésköteles partnere van az adatszolgáltatónak. Minden TEL tábla egy blokk-nak minősül, amelyeket a fájl készítése során folyamatosan kell 001-től kezdődően sorszámmal ellátni. Ebbe a cellába írja be az adott blokk sorszámát!</t>
        </r>
      </text>
    </comment>
    <comment ref="A2" authorId="1">
      <text>
        <r>
          <rPr>
            <b/>
            <sz val="10"/>
            <rFont val="Tahoma"/>
            <family val="2"/>
          </rPr>
          <t xml:space="preserve">PÉLDA a TEL tábla kitöltésére, amennyiben a partner, akiről kitöltik: külföldi fióktelep
(A partnerkacsolat jellege a partnerről kitöltött R01 adatgyűjtés TORZS táblájának 06 sorában: F kód) </t>
        </r>
      </text>
    </comment>
    <comment ref="B8" authorId="2">
      <text>
        <r>
          <rPr>
            <b/>
            <sz val="8"/>
            <rFont val="Tahoma"/>
            <family val="2"/>
          </rPr>
          <t>02-03. sorok minden esetben töltendők.</t>
        </r>
        <r>
          <rPr>
            <sz val="8"/>
            <rFont val="Tahoma"/>
            <family val="2"/>
          </rPr>
          <t xml:space="preserve">
</t>
        </r>
      </text>
    </comment>
    <comment ref="B15" authorId="3">
      <text>
        <r>
          <rPr>
            <b/>
            <sz val="8"/>
            <rFont val="Tahoma"/>
            <family val="2"/>
          </rPr>
          <t>Fióktelep esetén a 09-12. sorok nem töltendők</t>
        </r>
        <r>
          <rPr>
            <sz val="8"/>
            <rFont val="Tahoma"/>
            <family val="2"/>
          </rPr>
          <t>!</t>
        </r>
      </text>
    </comment>
    <comment ref="B11" authorId="3">
      <text>
        <r>
          <rPr>
            <b/>
            <sz val="8"/>
            <rFont val="Tahoma"/>
            <family val="2"/>
          </rPr>
          <t>Fióktelep esetén  nem töltendő!</t>
        </r>
      </text>
    </comment>
    <comment ref="B19" authorId="3">
      <text>
        <r>
          <rPr>
            <b/>
            <sz val="8"/>
            <rFont val="Tahoma"/>
            <family val="2"/>
          </rPr>
          <t>Fióktelep esetén a 13-25. sorok nem töltendők!</t>
        </r>
      </text>
    </comment>
  </commentList>
</comments>
</file>

<file path=xl/comments8.xml><?xml version="1.0" encoding="utf-8"?>
<comments xmlns="http://schemas.openxmlformats.org/spreadsheetml/2006/main">
  <authors>
    <author>utifdt</author>
  </authors>
  <commentList>
    <comment ref="G15" authorId="0">
      <text>
        <r>
          <rPr>
            <sz val="8"/>
            <rFont val="Tahoma"/>
            <family val="2"/>
          </rPr>
          <t>Ellenőrző szám: amennyiben nem nulla, a TEI táblán belül a nyitó állományból a megadott állományváltozások összege nem adja ki a záró állományt!</t>
        </r>
      </text>
    </comment>
  </commentList>
</comments>
</file>

<file path=xl/sharedStrings.xml><?xml version="1.0" encoding="utf-8"?>
<sst xmlns="http://schemas.openxmlformats.org/spreadsheetml/2006/main" count="1592" uniqueCount="314">
  <si>
    <t>Jegyzett tőke</t>
  </si>
  <si>
    <t>01</t>
  </si>
  <si>
    <t>02</t>
  </si>
  <si>
    <t>03</t>
  </si>
  <si>
    <t>nn</t>
  </si>
  <si>
    <t>a</t>
  </si>
  <si>
    <t>b</t>
  </si>
  <si>
    <t>c</t>
  </si>
  <si>
    <t>d</t>
  </si>
  <si>
    <t>e</t>
  </si>
  <si>
    <t>f</t>
  </si>
  <si>
    <t>g</t>
  </si>
  <si>
    <t>Tőketartalék</t>
  </si>
  <si>
    <t>Lekötött tartalék</t>
  </si>
  <si>
    <t>Értékelési tartalék</t>
  </si>
  <si>
    <t>Egyéb tartalékok</t>
  </si>
  <si>
    <t>Sorszám</t>
  </si>
  <si>
    <t>Tranzakciók</t>
  </si>
  <si>
    <t>…</t>
  </si>
  <si>
    <t>Állományváltozások</t>
  </si>
  <si>
    <t>04</t>
  </si>
  <si>
    <t>05</t>
  </si>
  <si>
    <t>06</t>
  </si>
  <si>
    <t>07</t>
  </si>
  <si>
    <t>08</t>
  </si>
  <si>
    <t>09</t>
  </si>
  <si>
    <t>10</t>
  </si>
  <si>
    <t>11</t>
  </si>
  <si>
    <t>12</t>
  </si>
  <si>
    <t>13</t>
  </si>
  <si>
    <t>14</t>
  </si>
  <si>
    <t>15</t>
  </si>
  <si>
    <t>Külföldi ingatlan országának ISO kódja</t>
  </si>
  <si>
    <t>Általános tartalék</t>
  </si>
  <si>
    <t xml:space="preserve">Aktivált saját teljesítmények értéke </t>
  </si>
  <si>
    <t xml:space="preserve">Bérköltség és személyi jellegű egyéb kifizetések </t>
  </si>
  <si>
    <t>Megnevezés</t>
  </si>
  <si>
    <t>Az éves eredmény az eredménykimutatással egyezően (előjellel)</t>
  </si>
  <si>
    <t>Adózott eredmény (előjellel)</t>
  </si>
  <si>
    <t>16</t>
  </si>
  <si>
    <t>Kamatok és kamatjellegű bevételek</t>
  </si>
  <si>
    <t>Részvényekből és egyéb tőkearányosan jövedelmező értékpapírból származó jövedelmek</t>
  </si>
  <si>
    <t>Kapott jutalékok</t>
  </si>
  <si>
    <t>Kamat és kamatjellegű ráfordítások</t>
  </si>
  <si>
    <t>Pénzügyi működés nettó eredménye</t>
  </si>
  <si>
    <t>Egyéb működési bevételek</t>
  </si>
  <si>
    <t>Bruttó díjbevétel*</t>
  </si>
  <si>
    <t>Bérköltségek és személyi jellegű egyéb kifizetések*</t>
  </si>
  <si>
    <t>A külföldi érdekeltség tevékenységében résztvevők létszáma*</t>
  </si>
  <si>
    <t>TEA1 tábla</t>
  </si>
  <si>
    <t>TEA3 tábla</t>
  </si>
  <si>
    <t>TEA4 tábla</t>
  </si>
  <si>
    <t>Amennyiben az adatszolgáltató más gazdasági társaságban tulajdonos, az adatszolgáltató által e gazdasági társaságba a tárgyévben teljesített pótbefizetés összege</t>
  </si>
  <si>
    <t>tárgyévet megelőző év mérlegforduló-napján</t>
  </si>
  <si>
    <t>tárgyév mérlegforduló-napján</t>
  </si>
  <si>
    <t>TEI tábla</t>
  </si>
  <si>
    <t>Tárgyévet megelőző év mérlegforduló-napján</t>
  </si>
  <si>
    <t>Tárgyév mérlegforduló-napján</t>
  </si>
  <si>
    <t>Tárgyév</t>
  </si>
  <si>
    <t>Tárgyévet megelőző év mérlegfordulónapján</t>
  </si>
  <si>
    <t>Tárgyév mérlegfordulónapján</t>
  </si>
  <si>
    <t>Sor-szám</t>
  </si>
  <si>
    <t xml:space="preserve"> </t>
  </si>
  <si>
    <t>Kereszttulajdonlás esetén az adatszolgáltató tulajdonosi részesedésének állománya a saját könyvei szerint a külföldi befektetőjében (Adatok a könyvvezetés devizanemében, ezer Ft-ban / ezer devizában)</t>
  </si>
  <si>
    <t>Jegyzett, de még be nem fizetett tőke (negatív előjellel megadva)</t>
  </si>
  <si>
    <t>Jegyzett, de be nem fizetett tőke (negatív előjellel megadva)</t>
  </si>
  <si>
    <t>Amennyiben az adatszolgáltató más gazdasági társaságban tulajdonos, az adatszolgáltató által e gazdasági társaságba teljesített pótbefizetésekből a tárgyévben visszakapott összeg</t>
  </si>
  <si>
    <t>17</t>
  </si>
  <si>
    <t>18</t>
  </si>
  <si>
    <t>Végkielégítésre kifizetett összeg (-)</t>
  </si>
  <si>
    <t>Készletek, követelések elszámolt értékvesztésének visszaírása (+)</t>
  </si>
  <si>
    <t>Káreseményekkel kapcsolatban fizetett/elszámolt/fizetendő összegek (-)</t>
  </si>
  <si>
    <t>Káreseményekkel kapcsolatban kapott összegek (+)</t>
  </si>
  <si>
    <t>Elengedett kötelezettség (+)</t>
  </si>
  <si>
    <t>Elengedett követelés (-)</t>
  </si>
  <si>
    <t>TEA5 tábla</t>
  </si>
  <si>
    <t xml:space="preserve"> Adózott eredmény (előjellel)</t>
  </si>
  <si>
    <t>Növekedés</t>
  </si>
  <si>
    <t xml:space="preserve">Csökkenés </t>
  </si>
  <si>
    <t>Külföldi ingatlan időszak eleji állományának értéke</t>
  </si>
  <si>
    <t>Előző évek módosításai (három oszlopos mérleg esetén)</t>
  </si>
  <si>
    <t>Külföldi ingatlan időszak végi állományának értéke</t>
  </si>
  <si>
    <t>A külföldi érdekeltség tevékenységében résztvevők létszáma</t>
  </si>
  <si>
    <t>Tárgyi eszköz beruházások (beleértve a saját előállítású tárgyi eszközök aktivált értékét)*</t>
  </si>
  <si>
    <t>Tárgyi eszköz beruházások (beleértve a saját előállítású tárgyi eszközök aktivált értékét)</t>
  </si>
  <si>
    <t>Társadalombiztosítási és egyéb járulékok*</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</si>
  <si>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</si>
  <si>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</si>
  <si>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</si>
  <si>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</si>
  <si>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</si>
  <si>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</si>
  <si>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</si>
  <si>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</si>
  <si>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</si>
  <si>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</si>
  <si>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</si>
  <si>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</si>
  <si>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</si>
  <si>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</si>
  <si>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</si>
  <si>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</si>
  <si>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</si>
  <si>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</si>
  <si>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</si>
  <si>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</si>
  <si>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</si>
  <si>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</si>
  <si>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</si>
  <si>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</si>
  <si>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</si>
  <si>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</si>
  <si>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</si>
  <si>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</si>
  <si>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</si>
  <si>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</si>
  <si>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</si>
  <si>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</si>
  <si>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</si>
  <si>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</si>
  <si>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</si>
  <si>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</si>
  <si>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</si>
  <si>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</si>
  <si>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</si>
  <si>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</si>
  <si>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</si>
  <si>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</si>
  <si>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</si>
  <si>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</si>
  <si>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 xml:space="preserve">TEL tábla </t>
  </si>
  <si>
    <t>Az adatszolgáltató tőzsdére bevezetett vállalat? (1=igen / 0=nem)</t>
  </si>
  <si>
    <t>A külföldi vállalat, vagy fióktelep könyvvezetésének devizaneme (ISO kód)</t>
  </si>
  <si>
    <t>A külföldi vállalatot a tulajdonosi láncban megelőző vállalat partnerazonosító-kódja (az adatszolgáltató által meghatározott, az MNB részére az R01 jelű adatgyűjtésben közölt kód)</t>
  </si>
  <si>
    <t>Tárgyév során a külföldi ingatlanokból nem rezidenstől származó nettó jövedelem</t>
  </si>
  <si>
    <t>Tőkebefektetések éves adatszolgáltatása</t>
  </si>
  <si>
    <t>Adatok a tárgyév mérlegfordulónapján</t>
  </si>
  <si>
    <t>Adatok a tárgyévet megelőző év mérlegfordulónapján</t>
  </si>
  <si>
    <t>Külföldi fióktelepnek átadott vagyon, külföldi fióktelepnél keletkezett profit (Adatok a  02. sorban közölt devizanemben, ezerben)</t>
  </si>
  <si>
    <t>Az adatszolgáltató egyes, regsziter célú adatai</t>
  </si>
  <si>
    <t>SAJÁT TŐKE (01+03+04+05+06+07+08+09)</t>
  </si>
  <si>
    <t>A külföldi vállalat, vagy fióktelep vonatkozási, illetve a megelőző időszakban lezárult üzleti évének mérlegfordulónapja (ééééhhnn)</t>
  </si>
  <si>
    <t xml:space="preserve">Kereszttulajdonlás esetén a külföldi vállalat tulajdonosi részesedésének aránya az adatszolgáltatóban (%-ban, két tizedessel) </t>
  </si>
  <si>
    <t>Bérjárulékok</t>
  </si>
  <si>
    <t>Termékek és szolgáltatások beszerzési értéke</t>
  </si>
  <si>
    <t>A könyv szerinti értéket korrigáló tételek</t>
  </si>
  <si>
    <t>Eredménytartalék (előjellel)</t>
  </si>
  <si>
    <t>Általános tartalékképzés, -felhasználás (előjellel)</t>
  </si>
  <si>
    <t>Befektetett pénzügyi eszközök visszaírással csökkentett értékvesztése (-)</t>
  </si>
  <si>
    <t>Realizált és nem-realizált árfolyamveszteség/nyereség (árfolyamveszteség esetén (-), árfolyamnyereség esetén (+) az előjel)</t>
  </si>
  <si>
    <t>Kamatfedezeti ügyletek vesztesége/ nyeresége (veszteség esetén (-), nyereség esetén (+) az előjel)</t>
  </si>
  <si>
    <t>Egyéb derivatív ügyletek vesztesége/ nyeresége (veszteség esetén (-), nyereség esetén (+) az előjel</t>
  </si>
  <si>
    <t>Külföldi fióktelepnél keletkezett tárgyévi eredmény (előjellel)</t>
  </si>
  <si>
    <t>Az adatszolgáltató eredménykimutatásából a normál üzletmenethez szorosan nem kapcsolódó tételek (adatok ezer Ft-ban/ezer devizában, egész számra kerekített érték)</t>
  </si>
  <si>
    <t>Kiegészítő adatatok (ezer Ft-ban/ezer devizában, egész számra kerekített érték)</t>
  </si>
  <si>
    <t xml:space="preserve">Értékesítés nettó árbevétele </t>
  </si>
  <si>
    <t>TRE tábla</t>
  </si>
  <si>
    <t>63</t>
  </si>
  <si>
    <t>64</t>
  </si>
  <si>
    <t>65</t>
  </si>
  <si>
    <t>66</t>
  </si>
  <si>
    <t>67</t>
  </si>
  <si>
    <t>68</t>
  </si>
  <si>
    <t>69</t>
  </si>
  <si>
    <t>70</t>
  </si>
  <si>
    <t>SAJÁT TŐKE (13+14+15+16+17+18 sorok)</t>
  </si>
  <si>
    <t>ELOLAP</t>
  </si>
  <si>
    <t>Az elektronikusan küldött adatszolgáltatások előlapja</t>
  </si>
  <si>
    <t>Sorkód</t>
  </si>
  <si>
    <t>Adatok</t>
  </si>
  <si>
    <t>1</t>
  </si>
  <si>
    <t>AGY
 kód</t>
  </si>
  <si>
    <t>Vonatkozási
 idő</t>
  </si>
  <si>
    <t>Adatszolgáltató
 azonosító</t>
  </si>
  <si>
    <t>Kitöltés
 dátuma</t>
  </si>
  <si>
    <t>Bizonylat
 jellege</t>
  </si>
  <si>
    <t>Tábla kód</t>
  </si>
  <si>
    <t>Text</t>
  </si>
  <si>
    <t>ELOLAP01</t>
  </si>
  <si>
    <t>Az adatszolgáltatást kitöltő személy neve:</t>
  </si>
  <si>
    <t>E</t>
  </si>
  <si>
    <t>2</t>
  </si>
  <si>
    <t>ELOLAP02</t>
  </si>
  <si>
    <t>Telefonszáma:</t>
  </si>
  <si>
    <t>3</t>
  </si>
  <si>
    <t>ELOLAP03</t>
  </si>
  <si>
    <t>e-mail címe:</t>
  </si>
  <si>
    <t>4</t>
  </si>
  <si>
    <t>ELOLAP04</t>
  </si>
  <si>
    <t>Az MNB felé kapcsolattartással megbízott vezető, ennek hiányában a szervezet ügyvezetését/vezetését ellátó személy neve:</t>
  </si>
  <si>
    <t>5</t>
  </si>
  <si>
    <t>ELOLAP05</t>
  </si>
  <si>
    <t>6</t>
  </si>
  <si>
    <t>ELOLAP06</t>
  </si>
  <si>
    <t>7</t>
  </si>
  <si>
    <t>ELOLAP07</t>
  </si>
  <si>
    <t>Az adatszolgáltatás kitöltésének dátuma:</t>
  </si>
  <si>
    <t>USD</t>
  </si>
  <si>
    <t>TEA1</t>
  </si>
  <si>
    <t>TEL</t>
  </si>
  <si>
    <t>Blokk</t>
  </si>
  <si>
    <t>001</t>
  </si>
  <si>
    <t>TRE</t>
  </si>
  <si>
    <t>60.00</t>
  </si>
  <si>
    <t>EUR</t>
  </si>
  <si>
    <t>TEA2</t>
  </si>
  <si>
    <t>TEA3</t>
  </si>
  <si>
    <t>TEI</t>
  </si>
  <si>
    <t>TEA4</t>
  </si>
  <si>
    <t>TEA5</t>
  </si>
  <si>
    <t>89.61</t>
  </si>
  <si>
    <t>002</t>
  </si>
  <si>
    <t>00000000</t>
  </si>
  <si>
    <t>DE</t>
  </si>
  <si>
    <t>003</t>
  </si>
  <si>
    <t>Szabványos fájlnév:</t>
  </si>
  <si>
    <t>3) adatszolgáltató 8 jegyű törzsszáma</t>
  </si>
  <si>
    <t xml:space="preserve"> Fájlnév összetétele: </t>
  </si>
  <si>
    <t>R29</t>
  </si>
  <si>
    <t>1) adatgyűjtés jele: R29</t>
  </si>
  <si>
    <t>A rendkívüli eredményből a fentiekben nem szereplő tételek nettó összege (veszteség esetén (-), nyereség esetén (+) az előjel)</t>
  </si>
  <si>
    <t>71</t>
  </si>
  <si>
    <t>Tárgyi eszközök és immateriális javak terven felüli értékcsökkenése (-)</t>
  </si>
  <si>
    <t>Tárgyi eszközök és immateriális javak terven felüli értékcsökkenésének visszaírása (+)</t>
  </si>
  <si>
    <t>72</t>
  </si>
  <si>
    <t>Külföldi fiókteleppel szemben fennálló nettó követelés</t>
  </si>
  <si>
    <t>Tárgyi eszközök, immateriális javak terven felüli értékcsökkenése (-)</t>
  </si>
  <si>
    <t>Tárgyi eszközök, immateriális javak terven felüli értékcsökkenésének visszaírása (+)</t>
  </si>
  <si>
    <t>Külföldi befektetés vagy fióktelep által befektetése korábbi éveinek eredményéből kapott osztalék</t>
  </si>
  <si>
    <t>Exportált termékek és szolgáltatások nettó árbevétele</t>
  </si>
  <si>
    <t>Importált termékek és szolgáltatások beszerzési értéke</t>
  </si>
  <si>
    <t>Vállalatcsoporton belül exportált  termékek és  szolgáltatások nettó árbevétele</t>
  </si>
  <si>
    <t xml:space="preserve">Vállalatcsoporton belül importált termékek és szolgáltatások beszerzési értéke
</t>
  </si>
  <si>
    <t>100.00</t>
  </si>
  <si>
    <t>640</t>
  </si>
  <si>
    <t>Minta Mária</t>
  </si>
  <si>
    <t>0</t>
  </si>
  <si>
    <t>1385</t>
  </si>
  <si>
    <t>1505</t>
  </si>
  <si>
    <t>FIOK</t>
  </si>
  <si>
    <t>KLLEANY</t>
  </si>
  <si>
    <t>KLANYA</t>
  </si>
  <si>
    <t>KTLEANY</t>
  </si>
  <si>
    <t>Partnerazonosító kód (R01-ből)</t>
  </si>
  <si>
    <r>
      <t>Az adatszolgáltató mérlegfordulónapjának dátuma (a vonatkozási, illetve a megelőző időszakban lezárult üzleti év mérlegfordulónapja) (</t>
    </r>
    <r>
      <rPr>
        <b/>
        <sz val="11"/>
        <rFont val="Calibri"/>
        <family val="2"/>
      </rPr>
      <t>ééééhhnn</t>
    </r>
    <r>
      <rPr>
        <sz val="11"/>
        <rFont val="Calibri"/>
        <family val="2"/>
      </rPr>
      <t>):</t>
    </r>
  </si>
  <si>
    <r>
      <t xml:space="preserve">A külföldi közvetlentőke-befektető, </t>
    </r>
    <r>
      <rPr>
        <b/>
        <sz val="11"/>
        <color indexed="10"/>
        <rFont val="Calibri"/>
        <family val="2"/>
      </rPr>
      <t>közvetett</t>
    </r>
    <r>
      <rPr>
        <b/>
        <sz val="11"/>
        <rFont val="Calibri"/>
        <family val="2"/>
      </rPr>
      <t xml:space="preserve"> befektető </t>
    </r>
    <r>
      <rPr>
        <b/>
        <sz val="11"/>
        <color indexed="10"/>
        <rFont val="Calibri"/>
        <family val="2"/>
      </rPr>
      <t xml:space="preserve">vagy a társvállalat </t>
    </r>
    <r>
      <rPr>
        <b/>
        <sz val="11"/>
        <rFont val="Calibri"/>
        <family val="2"/>
      </rPr>
      <t xml:space="preserve">részesedésére és vele kapcsolatos kereszttulajdonlásra vonatkozó adatok </t>
    </r>
  </si>
  <si>
    <t>Példa Miklós</t>
  </si>
  <si>
    <t>miklos.pelda@pelda.hu</t>
  </si>
  <si>
    <r>
      <t>Igaz-e, hogy az adatszolgáltatónak nincs vele azonos vállalatcsoportba tartozó külföldi befektetője? (</t>
    </r>
    <r>
      <rPr>
        <b/>
        <sz val="11"/>
        <rFont val="Calibri"/>
        <family val="2"/>
      </rPr>
      <t>1</t>
    </r>
    <r>
      <rPr>
        <sz val="11"/>
        <rFont val="Calibri"/>
        <family val="2"/>
      </rPr>
      <t xml:space="preserve"> = igaz/</t>
    </r>
    <r>
      <rPr>
        <b/>
        <sz val="11"/>
        <rFont val="Calibri"/>
        <family val="2"/>
      </rPr>
      <t xml:space="preserve"> 0</t>
    </r>
    <r>
      <rPr>
        <sz val="11"/>
        <rFont val="Calibri"/>
        <family val="2"/>
      </rPr>
      <t xml:space="preserve"> = nem igaz)</t>
    </r>
  </si>
  <si>
    <t>HUF</t>
  </si>
  <si>
    <t>Az adatszolgáltatónak hány vele azonos vállalatcsoportba tartozó külföldi vállalatban van szavazati joga (fiókvállalattal együtt)? (db)</t>
  </si>
  <si>
    <t>maria.minta@minta.com</t>
  </si>
  <si>
    <t>40.00</t>
  </si>
  <si>
    <t>72.50</t>
  </si>
  <si>
    <t>27.50</t>
  </si>
  <si>
    <t>Készletek, követelések elszámolt értékvesztése, követelés leírás összege (-)</t>
  </si>
  <si>
    <t>Tárgyi eszközök, immateriális javak, illetve követelések értékesítése esetén a kivezetett könyv szerinti érték (-)</t>
  </si>
  <si>
    <t>Tárgyi eszközök, immateriális javak, illetve követelések értékesítése esetén a kapott ellenérték (+)</t>
  </si>
  <si>
    <t>Tárgyi eszközök, immateriális javak, készletek megsemmisülése/selejtezése esetén a kivezetett nettó érték (-)</t>
  </si>
  <si>
    <t>ÖSSZESEN (01+02+….+19)</t>
  </si>
  <si>
    <t>N</t>
  </si>
  <si>
    <t xml:space="preserve">Az adatszolgáltató szavazati részesedésének aránya a külföldi vállalatban (% két tizedesegy kírásával) </t>
  </si>
  <si>
    <r>
      <t xml:space="preserve">Külföldi közvetett </t>
    </r>
    <r>
      <rPr>
        <b/>
        <sz val="10"/>
        <rFont val="Trebuchet MS"/>
        <family val="2"/>
      </rPr>
      <t xml:space="preserve">befektetésben való részesedésre vonatkozó adatok </t>
    </r>
  </si>
  <si>
    <r>
      <t xml:space="preserve">Külföldi közvetlentőke-befektetésben, </t>
    </r>
    <r>
      <rPr>
        <b/>
        <sz val="10"/>
        <rFont val="Trebuchet MS"/>
        <family val="2"/>
      </rPr>
      <t>közvetett befektetésben vagy társvállalatban való közvetlen részesedésre és ezzel kapcsolatos kereszttulajdonlásra vonatkozó adatok (Külföldi fióktelep és az olyan közvetett tulajdonosi viszonyban álló tőkebefektetés esetén üresen kell hagyni, amelyben nincs az adatszolgáltatónak közvetlen érdekeltsége!)</t>
    </r>
  </si>
  <si>
    <r>
      <t xml:space="preserve">Külföldi közvetlentőke-befektetés, </t>
    </r>
    <r>
      <rPr>
        <b/>
        <sz val="10"/>
        <rFont val="Trebuchet MS"/>
        <family val="2"/>
      </rPr>
      <t>közvetett befektetés, külföldi fióktelep vagy társvállalat törzsadatai</t>
    </r>
  </si>
  <si>
    <t>Külföldi közvetlentőke-befektetés vagy közvetett befektetés, külföldi fióktelep vagy társvállalat jelentésköteles adatai (értékadatok ezer devizában)</t>
  </si>
  <si>
    <r>
      <t>A külföldi vállalatot a tulajdonosi láncban megelőző vállalat</t>
    </r>
    <r>
      <rPr>
        <strike/>
        <sz val="10"/>
        <rFont val="Trebuchet MS"/>
        <family val="2"/>
      </rPr>
      <t xml:space="preserve">  </t>
    </r>
    <r>
      <rPr>
        <sz val="10"/>
        <rFont val="Trebuchet MS"/>
        <family val="2"/>
      </rPr>
      <t>szavazati jogának aránya (%-ban, két tizedessel)</t>
    </r>
  </si>
  <si>
    <r>
      <t xml:space="preserve">Külföldi közvetlentőke-befektetés, </t>
    </r>
    <r>
      <rPr>
        <b/>
        <sz val="10"/>
        <rFont val="Trebuchet MS"/>
        <family val="2"/>
      </rPr>
      <t>közvetett befektetés vagy társvállalat mérlegadatai, (Adatok a  02. sorban közölt devizanemben, ezerben) (Külföldi fióktelep esetén nem kell kitölteni!)</t>
    </r>
  </si>
  <si>
    <r>
      <t xml:space="preserve">Külföldi közvetlentőke-befektetés, </t>
    </r>
    <r>
      <rPr>
        <b/>
        <sz val="10"/>
        <rFont val="Trebuchet MS"/>
        <family val="2"/>
      </rPr>
      <t>közvetett befektetés vagy társvállalat eredménykimutatásának adatai (Adatok a  02. sorban közölt devizanemben, ezerben) (Külföldi fióktelep esetén nem kell kitölteni!)</t>
    </r>
  </si>
  <si>
    <t>Külföldi közvetlentőke-befektetés, közvetett befektetés vagy külföldi fióktelep adózott eredményéből a normál üzletmenethez szorosan nem kapcsolódó tételek  (Adatok a  02. sorban közölt devizanemben, ezerben) (10% alatti szavazati jog esetén nem kell kitölteni!)</t>
  </si>
  <si>
    <t>Tárgyi eszközök, immateriális javak, illetve követelések megsemmisülése/selejtezése esetén a kivezetett könyv szerinti érték (-)</t>
  </si>
  <si>
    <t>ÖSSZESEN (29+30+....+47. sorok)</t>
  </si>
  <si>
    <t>Külföldi fióktelep, külföldi közvetlentőke-befektetés vagy közvetett befektetés  egyéb adatai, amennyiben a fióktelep vagy a külföldi vállalat nem pénzügyi vállalat (50% alatti részesedések esetén nem kell kitölteni!)</t>
  </si>
  <si>
    <r>
      <t>Külföldi fióktelep, külföldi közvetlentőke-befektetés vagy közvetett befektetés</t>
    </r>
    <r>
      <rPr>
        <b/>
        <sz val="10"/>
        <color indexed="8"/>
        <rFont val="Trebuchet MS"/>
        <family val="2"/>
      </rPr>
      <t xml:space="preserve"> egyéb adatai, amennyiben a fióktelep vagy a külföldi vállalat pénzügyi vállalat (50% alatti részesedések esetén nem kell kitölteni)</t>
    </r>
  </si>
  <si>
    <t>Külföldi közvetlentőke-befektetésben, közvetett befektetésben vagy társvállalatban való közvetlen részesedésre és ezzel kapcsolatos kereszttulajdonlásra vonatkozó adatok (Külföldi fióktelep és az olyan közvetett tulajdonosi viszonyban álló tőkebefektetés esetén üresen kell hagyni, amelyben nincs az adatszolgáltatónak közvetlen érdekeltsége!)</t>
  </si>
  <si>
    <t>Külföldi közvetlentőke-befektetés, közvetett befektetés, külföldi fióktelep  vagy társvállalat törzsadatai</t>
  </si>
  <si>
    <r>
      <t xml:space="preserve">Külföldi közvetlentőke-befektetés vagy közvetett befektetés, külföldi fióktelep </t>
    </r>
    <r>
      <rPr>
        <b/>
        <sz val="12"/>
        <color indexed="8"/>
        <rFont val="Trebuchet MS"/>
        <family val="2"/>
      </rPr>
      <t>vagy társvállalat jelentésköteles adatai (értékadatok ezer devizában)</t>
    </r>
  </si>
  <si>
    <t>A külföldi vállalatot a tulajdonosi láncban megelőző vállalat szavazati jogának aránya (%-ban, két tizedessel)</t>
  </si>
  <si>
    <r>
      <t>Külföldi közvetlentőke-befektetés, közvetett befektetés vagy társvállalat</t>
    </r>
    <r>
      <rPr>
        <b/>
        <sz val="10"/>
        <color indexed="8"/>
        <rFont val="Trebuchet MS"/>
        <family val="2"/>
      </rPr>
      <t xml:space="preserve"> mérlegadatai, (Adatok a  02. sorban közölt devizanemben, ezerben) (Külföldi fióktelep esetén nem kell kitölteni!)</t>
    </r>
  </si>
  <si>
    <t>Külföldi közvetlentőke-befektetés, közvetett befektetés vagy társvállalat eredménykimutatásának adatai (Adatok a  02. sorban közölt devizanemben, ezerben) (Külföldi fióktelep esetén nem kell kitölteni!)</t>
  </si>
  <si>
    <r>
      <t>Külföldi fióktelep, külföldi közvetlentőke-befektetés vagy közvetett befektetés</t>
    </r>
    <r>
      <rPr>
        <b/>
        <sz val="10"/>
        <color indexed="8"/>
        <rFont val="Trebuchet MS"/>
        <family val="2"/>
      </rPr>
      <t xml:space="preserve"> egyéb adatai, amennyiben a fióktelep vagy a külföldi vállalat nem pénzügyi vállalat (50% alatti részesedések esetén nem kell kitölteni!)</t>
    </r>
  </si>
  <si>
    <r>
      <t>Külföldi közvetlentőke-befektetés vagy közvetett befektetés, külföldi fióktelep</t>
    </r>
    <r>
      <rPr>
        <b/>
        <strike/>
        <sz val="12"/>
        <color indexed="8"/>
        <rFont val="Trebuchet MS"/>
        <family val="2"/>
      </rPr>
      <t xml:space="preserve"> </t>
    </r>
    <r>
      <rPr>
        <b/>
        <sz val="12"/>
        <color indexed="8"/>
        <rFont val="Trebuchet MS"/>
        <family val="2"/>
      </rPr>
      <t>vagy társvállalat jelentésköteles adatai (értékadatok ezer devizában)</t>
    </r>
  </si>
  <si>
    <r>
      <t>Külföldi közvetett</t>
    </r>
    <r>
      <rPr>
        <b/>
        <sz val="10"/>
        <rFont val="Trebuchet MS"/>
        <family val="2"/>
      </rPr>
      <t xml:space="preserve"> befektetésben való részesedésre vonatkozó adatok </t>
    </r>
  </si>
  <si>
    <r>
      <t>Külföldi közvetlentőke-befektetés, közvetett befektetés, külföldi fióktelep</t>
    </r>
    <r>
      <rPr>
        <b/>
        <sz val="10"/>
        <color indexed="8"/>
        <rFont val="Trebuchet MS"/>
        <family val="2"/>
      </rPr>
      <t xml:space="preserve"> vagy társvállalat törzsadatai</t>
    </r>
  </si>
  <si>
    <r>
      <t>A külföldi vállalatot a tulajdonosi láncban megelőző vállalat</t>
    </r>
    <r>
      <rPr>
        <strike/>
        <sz val="10"/>
        <color indexed="8"/>
        <rFont val="Trebuchet MS"/>
        <family val="2"/>
      </rPr>
      <t xml:space="preserve"> </t>
    </r>
    <r>
      <rPr>
        <sz val="10"/>
        <color indexed="8"/>
        <rFont val="Trebuchet MS"/>
        <family val="2"/>
      </rPr>
      <t>szavazati jogának aránya (%-ban, két tizedessel)</t>
    </r>
  </si>
  <si>
    <r>
      <t xml:space="preserve">Külföldi közvetlentőke-befektetés, közvetett befektetés vagy társvállalat </t>
    </r>
    <r>
      <rPr>
        <b/>
        <sz val="10"/>
        <color indexed="8"/>
        <rFont val="Trebuchet MS"/>
        <family val="2"/>
      </rPr>
      <t>mérlegadatai, (Adatok a  02. sorban közölt devizanemben, ezerben) (Külföldi fióktelep esetén nem kell kitölteni!)</t>
    </r>
  </si>
  <si>
    <t>A külföldi közvetlentőke-befektető,  közvetett befektető vagy a társvállalat partnerazonosító-kódja (az adatszolgáltató által meghatározott, az MNB részére az R01 jelű adatgyűjtésben közölt kód)</t>
  </si>
  <si>
    <t>Kereszttulajdonlás esetén az adatszolgáltató tulajdonosi részesedésének aránya a külföldi közvetlentőke-befektetőjében vagy közvetett befektetőjében (% két tizedessel)</t>
  </si>
  <si>
    <r>
      <t xml:space="preserve">A külföldi közvetlentőke-befektető, közvetett befektető vagy a társvállalat közvetlen </t>
    </r>
    <r>
      <rPr>
        <b/>
        <strike/>
        <sz val="11"/>
        <color indexed="8"/>
        <rFont val="Calibri"/>
        <family val="2"/>
      </rPr>
      <t>tulajdonosi részesedésének</t>
    </r>
    <r>
      <rPr>
        <b/>
        <sz val="11"/>
        <color indexed="8"/>
        <rFont val="Calibri"/>
        <family val="2"/>
      </rPr>
      <t xml:space="preserve"> szavazati jogának aránya az adatszolgáltató vállalkozásban (% két tizedessel)</t>
    </r>
  </si>
  <si>
    <t>061234-5678</t>
  </si>
  <si>
    <t>Az adatszolgáltatóra vonatkozó adatok IFRS szerinti éves egyedi beszámolóból származnak-e? (1=igen; 0=nem)</t>
  </si>
  <si>
    <t>TEA2 tábla: Az adatszolgáltató mérlegének adatai</t>
  </si>
  <si>
    <t>Az adatszolgáltató eredménykimutatásának adatai</t>
  </si>
  <si>
    <t>Külföldi ingatlantulajdon</t>
  </si>
  <si>
    <t>20161231</t>
  </si>
  <si>
    <t>KTANYA</t>
  </si>
  <si>
    <t>* A 62-72. soroknál biztosítóként működő külföldi érdekeltségek esetén csak a *-gal jelölt sorokat kell kitölteni, pénzügyi közvetítést, illetve pénzügyi kiegészítő tevékenységet végző külföldi érdekeltség esetén a 63-72. sorok mindegyikét.</t>
  </si>
  <si>
    <t>2) vonatkozási időszak 2017. év utolsó számjegye: 7</t>
  </si>
  <si>
    <t>20180630</t>
  </si>
  <si>
    <t>Az adatszolgáltató könyvvezetésének devizaneme (IFRS esetén a prezentációs pénznem) (ISO kód) (3 karakter):</t>
  </si>
  <si>
    <t>20171231</t>
  </si>
  <si>
    <t>adatok az adatszolgáltató könyvvezetésének devizanemében / IFRS esetén prezentációs pénznemben, ezerben</t>
  </si>
  <si>
    <t>Visszavásárolt tulajdoni részesedés névértéken</t>
  </si>
  <si>
    <t>Éves eredmény (előjellel)</t>
  </si>
  <si>
    <t>adatok az adatszolgáltató könyvvezetésének devizanemében / IFRS esetén a prezentációs pénznemben, ezerben</t>
  </si>
  <si>
    <t>Tárgyévben lezárult üzleti év során jóváhagyott osztalék</t>
  </si>
  <si>
    <t>A tárgyévben lezárult üzleti évet követően jóváhagyott osztalék</t>
  </si>
  <si>
    <t>Pénzügyi eszközök értékesítésének vagy tartásának realizált vagy nem realizált eredménye (amennyiben veszteség: (-), amennyiben nyereség: (+) az előjel)</t>
  </si>
  <si>
    <t>Befektetéstől vagy társvállalattól tárgyév során kapott osztaléknak az  előző üzleti év adatszolgáltatóra jutó adózott eredményén felüli része (+)</t>
  </si>
  <si>
    <t xml:space="preserve">Az adatszolgáltató tulajdonosi részesedésének állománya az adatszolgáltató könyveiben (Adatok az adatszolgáltató könyvvezetésének devizanemében / IFRS esetén prezentációs pénznemben, ezer Ft-ban/ezer devizában) </t>
  </si>
  <si>
    <t xml:space="preserve">Kereszttulajdonlás esetén (ha a 07. sor nem nulla) az adatszolgáltató (Számv. tv. szerinti) saját tőkéje (ezer Ft-ban /ezer devizában). Amennyiben az adatszolgáltató TEA2 tábla kitöltésére kötelezett, ezt a sort nem kell kitöltenie. </t>
  </si>
  <si>
    <t>Tárgyév során jóváhagyott osztalék</t>
  </si>
  <si>
    <t>adatok az adatszolgáltató könyvvezetésének devizanemében / IFRS esetén prezentációs pénznemben, ezer Ft-ban/ezer devizában, egész számra kerekítve</t>
  </si>
  <si>
    <t>A tárgyév során jóváhagyott osztalékból a tárgyévben lezárult üzleti évet megelőző üzleti év eredményéből származó rész</t>
  </si>
</sst>
</file>

<file path=xl/styles.xml><?xml version="1.0" encoding="utf-8"?>
<styleSheet xmlns="http://schemas.openxmlformats.org/spreadsheetml/2006/main">
  <numFmts count="23">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 _H_U_F_-;\-* #,##0\ _H_U_F_-;_-* &quot;-&quot;\ _H_U_F_-;_-@_-"/>
    <numFmt numFmtId="44" formatCode="_-* #,##0.00\ &quot;HUF&quot;_-;\-* #,##0.00\ &quot;HUF&quot;_-;_-* &quot;-&quot;??\ &quot;HUF&quot;_-;_-@_-"/>
    <numFmt numFmtId="43" formatCode="_-* #,##0.00\ _H_U_F_-;\-* #,##0.00\ _H_U_F_-;_-* &quot;-&quot;??\ _H_U_F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40E]yyyy\.\ mmmm\ d\."/>
    <numFmt numFmtId="173" formatCode="yyyy\.mm\.dd;@"/>
    <numFmt numFmtId="174" formatCode="&quot;Yes&quot;;&quot;Yes&quot;;&quot;No&quot;"/>
    <numFmt numFmtId="175" formatCode="&quot;True&quot;;&quot;True&quot;;&quot;False&quot;"/>
    <numFmt numFmtId="176" formatCode="&quot;On&quot;;&quot;On&quot;;&quot;Off&quot;"/>
    <numFmt numFmtId="177" formatCode="[$€-2]\ #,##0.00_);[Red]\([$€-2]\ #,##0.00\)"/>
    <numFmt numFmtId="178" formatCode="0.0000"/>
  </numFmts>
  <fonts count="77">
    <font>
      <sz val="10"/>
      <name val="Arial"/>
      <family val="0"/>
    </font>
    <font>
      <u val="single"/>
      <sz val="10"/>
      <color indexed="12"/>
      <name val="Arial"/>
      <family val="2"/>
    </font>
    <font>
      <u val="single"/>
      <sz val="10"/>
      <color indexed="36"/>
      <name val="Arial"/>
      <family val="2"/>
    </font>
    <font>
      <sz val="8"/>
      <name val="Arial"/>
      <family val="2"/>
    </font>
    <font>
      <sz val="8"/>
      <name val="Tahoma"/>
      <family val="2"/>
    </font>
    <font>
      <sz val="10"/>
      <name val="Tahoma"/>
      <family val="2"/>
    </font>
    <font>
      <b/>
      <sz val="10"/>
      <name val="Trebuchet MS"/>
      <family val="2"/>
    </font>
    <font>
      <sz val="10"/>
      <name val="Trebuchet MS"/>
      <family val="2"/>
    </font>
    <font>
      <sz val="10"/>
      <color indexed="10"/>
      <name val="Trebuchet MS"/>
      <family val="2"/>
    </font>
    <font>
      <b/>
      <sz val="12"/>
      <name val="Trebuchet MS"/>
      <family val="2"/>
    </font>
    <font>
      <sz val="12"/>
      <name val="Trebuchet MS"/>
      <family val="2"/>
    </font>
    <font>
      <sz val="8"/>
      <name val="Trebuchet MS"/>
      <family val="2"/>
    </font>
    <font>
      <b/>
      <sz val="14"/>
      <name val="Trebuchet MS"/>
      <family val="2"/>
    </font>
    <font>
      <b/>
      <sz val="8"/>
      <name val="Trebuchet MS"/>
      <family val="2"/>
    </font>
    <font>
      <b/>
      <sz val="8"/>
      <color indexed="10"/>
      <name val="Trebuchet MS"/>
      <family val="2"/>
    </font>
    <font>
      <sz val="8"/>
      <color indexed="10"/>
      <name val="Trebuchet MS"/>
      <family val="2"/>
    </font>
    <font>
      <b/>
      <sz val="8"/>
      <name val="Tahoma"/>
      <family val="2"/>
    </font>
    <font>
      <sz val="11"/>
      <color indexed="8"/>
      <name val="Calibri"/>
      <family val="2"/>
    </font>
    <font>
      <b/>
      <sz val="11"/>
      <color indexed="8"/>
      <name val="Calibri"/>
      <family val="2"/>
    </font>
    <font>
      <sz val="11"/>
      <color indexed="10"/>
      <name val="Calibri"/>
      <family val="2"/>
    </font>
    <font>
      <strike/>
      <sz val="10"/>
      <name val="Trebuchet MS"/>
      <family val="2"/>
    </font>
    <font>
      <b/>
      <sz val="10"/>
      <name val="Tahoma"/>
      <family val="2"/>
    </font>
    <font>
      <sz val="11"/>
      <name val="Calibri"/>
      <family val="2"/>
    </font>
    <font>
      <sz val="11"/>
      <name val="Trebuchet MS"/>
      <family val="2"/>
    </font>
    <font>
      <b/>
      <sz val="11"/>
      <name val="Trebuchet MS"/>
      <family val="2"/>
    </font>
    <font>
      <b/>
      <sz val="11"/>
      <name val="Calibri"/>
      <family val="2"/>
    </font>
    <font>
      <sz val="10"/>
      <name val="Calibri"/>
      <family val="2"/>
    </font>
    <font>
      <b/>
      <sz val="10"/>
      <color indexed="10"/>
      <name val="Calibri"/>
      <family val="2"/>
    </font>
    <font>
      <sz val="10"/>
      <color indexed="10"/>
      <name val="Calibri"/>
      <family val="2"/>
    </font>
    <font>
      <b/>
      <sz val="11"/>
      <color indexed="10"/>
      <name val="Calibri"/>
      <family val="2"/>
    </font>
    <font>
      <b/>
      <i/>
      <sz val="11"/>
      <name val="Calibri"/>
      <family val="2"/>
    </font>
    <font>
      <b/>
      <sz val="16"/>
      <color indexed="8"/>
      <name val="Calibri"/>
      <family val="2"/>
    </font>
    <font>
      <i/>
      <sz val="12"/>
      <color indexed="8"/>
      <name val="Calibri"/>
      <family val="2"/>
    </font>
    <font>
      <sz val="10"/>
      <color indexed="8"/>
      <name val="Calibri"/>
      <family val="2"/>
    </font>
    <font>
      <i/>
      <sz val="11"/>
      <color indexed="8"/>
      <name val="Calibri"/>
      <family val="2"/>
    </font>
    <font>
      <sz val="9"/>
      <name val="Tahoma"/>
      <family val="2"/>
    </font>
    <font>
      <b/>
      <sz val="10"/>
      <color indexed="8"/>
      <name val="Trebuchet MS"/>
      <family val="2"/>
    </font>
    <font>
      <sz val="10"/>
      <color indexed="8"/>
      <name val="Trebuchet MS"/>
      <family val="2"/>
    </font>
    <font>
      <b/>
      <sz val="12"/>
      <color indexed="8"/>
      <name val="Trebuchet MS"/>
      <family val="2"/>
    </font>
    <font>
      <b/>
      <strike/>
      <sz val="12"/>
      <color indexed="8"/>
      <name val="Trebuchet MS"/>
      <family val="2"/>
    </font>
    <font>
      <strike/>
      <sz val="10"/>
      <color indexed="8"/>
      <name val="Trebuchet MS"/>
      <family val="2"/>
    </font>
    <font>
      <b/>
      <strike/>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rebuchet MS"/>
      <family val="2"/>
    </font>
    <font>
      <sz val="10"/>
      <color theme="1"/>
      <name val="Trebuchet MS"/>
      <family val="2"/>
    </font>
    <font>
      <b/>
      <sz val="12"/>
      <color theme="1"/>
      <name val="Trebuchet MS"/>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tint="-0.24997000396251678"/>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double"/>
      <right style="double"/>
      <top style="double"/>
      <bottom style="double"/>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ck">
        <color indexed="8"/>
      </left>
      <right>
        <color indexed="63"/>
      </right>
      <top style="thin">
        <color indexed="8"/>
      </top>
      <bottom style="thick">
        <color indexed="8"/>
      </bottom>
    </border>
    <border>
      <left>
        <color indexed="63"/>
      </left>
      <right>
        <color indexed="63"/>
      </right>
      <top style="thin">
        <color indexed="8"/>
      </top>
      <bottom style="thick">
        <color indexed="8"/>
      </bottom>
    </border>
    <border>
      <left>
        <color indexed="63"/>
      </left>
      <right style="thick">
        <color indexed="8"/>
      </right>
      <top style="thin">
        <color indexed="8"/>
      </top>
      <bottom style="thick">
        <color indexed="8"/>
      </bottom>
    </border>
    <border>
      <left style="thick">
        <color indexed="8"/>
      </left>
      <right style="thick">
        <color indexed="8"/>
      </right>
      <top style="thick">
        <color indexed="8"/>
      </top>
      <bottom>
        <color indexed="63"/>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63">
    <xf numFmtId="0" fontId="0" fillId="0" borderId="0" xfId="0" applyAlignment="1">
      <alignment/>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10" xfId="0" applyFont="1" applyBorder="1" applyAlignment="1">
      <alignment horizontal="center"/>
    </xf>
    <xf numFmtId="49" fontId="7" fillId="0" borderId="10" xfId="0" applyNumberFormat="1" applyFont="1" applyBorder="1" applyAlignment="1">
      <alignment horizontal="center" vertical="center"/>
    </xf>
    <xf numFmtId="0" fontId="7" fillId="0" borderId="11" xfId="0" applyFont="1" applyFill="1" applyBorder="1" applyAlignment="1">
      <alignment horizont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xf>
    <xf numFmtId="0" fontId="7" fillId="0" borderId="10" xfId="0" applyNumberFormat="1" applyFont="1" applyFill="1" applyBorder="1" applyAlignment="1">
      <alignment horizontal="center"/>
    </xf>
    <xf numFmtId="0" fontId="10" fillId="0" borderId="0" xfId="0" applyFont="1" applyAlignment="1">
      <alignment/>
    </xf>
    <xf numFmtId="0" fontId="7" fillId="0" borderId="10" xfId="0" applyFont="1" applyFill="1" applyBorder="1" applyAlignment="1">
      <alignment horizontal="center" vertical="center" wrapText="1"/>
    </xf>
    <xf numFmtId="49" fontId="7" fillId="0" borderId="10" xfId="0" applyNumberFormat="1" applyFont="1" applyBorder="1" applyAlignment="1">
      <alignment horizontal="center"/>
    </xf>
    <xf numFmtId="49" fontId="7" fillId="0" borderId="0" xfId="0" applyNumberFormat="1" applyFont="1" applyAlignment="1">
      <alignment/>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xf>
    <xf numFmtId="3" fontId="7" fillId="0" borderId="0" xfId="0" applyNumberFormat="1" applyFont="1" applyAlignment="1">
      <alignment/>
    </xf>
    <xf numFmtId="0" fontId="7" fillId="0" borderId="0" xfId="0" applyFont="1" applyBorder="1" applyAlignment="1">
      <alignment/>
    </xf>
    <xf numFmtId="49" fontId="6" fillId="0" borderId="0" xfId="0" applyNumberFormat="1" applyFont="1" applyAlignment="1">
      <alignment/>
    </xf>
    <xf numFmtId="0" fontId="7" fillId="0" borderId="0" xfId="0" applyFont="1" applyFill="1" applyAlignment="1">
      <alignment/>
    </xf>
    <xf numFmtId="49" fontId="6" fillId="0" borderId="0" xfId="0" applyNumberFormat="1" applyFont="1" applyBorder="1" applyAlignment="1">
      <alignment/>
    </xf>
    <xf numFmtId="49" fontId="7" fillId="0" borderId="0" xfId="0" applyNumberFormat="1" applyFont="1" applyBorder="1" applyAlignment="1">
      <alignment/>
    </xf>
    <xf numFmtId="49" fontId="9" fillId="0" borderId="0" xfId="0" applyNumberFormat="1" applyFont="1" applyBorder="1" applyAlignment="1">
      <alignment/>
    </xf>
    <xf numFmtId="49" fontId="7" fillId="33" borderId="12" xfId="0" applyNumberFormat="1" applyFont="1" applyFill="1" applyBorder="1" applyAlignment="1">
      <alignment horizontal="center" vertical="center"/>
    </xf>
    <xf numFmtId="0" fontId="6" fillId="33" borderId="10" xfId="0" applyNumberFormat="1" applyFont="1" applyFill="1" applyBorder="1" applyAlignment="1">
      <alignment horizontal="center" wrapText="1"/>
    </xf>
    <xf numFmtId="49" fontId="6" fillId="33" borderId="10" xfId="0" applyNumberFormat="1" applyFont="1" applyFill="1" applyBorder="1" applyAlignment="1">
      <alignment horizontal="center" wrapText="1"/>
    </xf>
    <xf numFmtId="49" fontId="7" fillId="0" borderId="12" xfId="0" applyNumberFormat="1" applyFont="1" applyFill="1" applyBorder="1" applyAlignment="1">
      <alignment horizontal="center" vertical="center"/>
    </xf>
    <xf numFmtId="0" fontId="7" fillId="34" borderId="10" xfId="0" applyNumberFormat="1" applyFont="1" applyFill="1" applyBorder="1" applyAlignment="1">
      <alignment horizontal="center"/>
    </xf>
    <xf numFmtId="49" fontId="7" fillId="33" borderId="10" xfId="0" applyNumberFormat="1" applyFont="1" applyFill="1" applyBorder="1" applyAlignment="1">
      <alignment horizontal="center"/>
    </xf>
    <xf numFmtId="2" fontId="7" fillId="0" borderId="11" xfId="0" applyNumberFormat="1" applyFont="1" applyFill="1" applyBorder="1" applyAlignment="1">
      <alignment horizontal="center"/>
    </xf>
    <xf numFmtId="0" fontId="7" fillId="33" borderId="10" xfId="0" applyFont="1" applyFill="1" applyBorder="1" applyAlignment="1">
      <alignment horizontal="center"/>
    </xf>
    <xf numFmtId="3" fontId="7" fillId="0" borderId="11" xfId="0" applyNumberFormat="1" applyFont="1" applyFill="1" applyBorder="1" applyAlignment="1">
      <alignment horizontal="center"/>
    </xf>
    <xf numFmtId="0" fontId="7" fillId="0" borderId="10" xfId="0" applyNumberFormat="1" applyFont="1" applyFill="1" applyBorder="1" applyAlignment="1">
      <alignment horizontal="center" wrapText="1"/>
    </xf>
    <xf numFmtId="0" fontId="10" fillId="33" borderId="10" xfId="0" applyFont="1" applyFill="1" applyBorder="1" applyAlignment="1">
      <alignment horizontal="center"/>
    </xf>
    <xf numFmtId="0" fontId="7" fillId="0" borderId="11" xfId="0" applyFont="1" applyFill="1" applyBorder="1" applyAlignment="1">
      <alignment horizontal="center"/>
    </xf>
    <xf numFmtId="49" fontId="7" fillId="0" borderId="12" xfId="0" applyNumberFormat="1" applyFont="1" applyBorder="1" applyAlignment="1">
      <alignment horizontal="center"/>
    </xf>
    <xf numFmtId="49" fontId="7" fillId="0" borderId="11" xfId="0" applyNumberFormat="1" applyFont="1" applyBorder="1" applyAlignment="1">
      <alignment horizontal="center"/>
    </xf>
    <xf numFmtId="0" fontId="7" fillId="0" borderId="12" xfId="0" applyNumberFormat="1" applyFont="1" applyFill="1" applyBorder="1" applyAlignment="1">
      <alignment horizontal="center"/>
    </xf>
    <xf numFmtId="0" fontId="7" fillId="0" borderId="13" xfId="0" applyFont="1" applyFill="1" applyBorder="1" applyAlignment="1">
      <alignment horizontal="center"/>
    </xf>
    <xf numFmtId="49" fontId="7" fillId="35" borderId="13" xfId="0" applyNumberFormat="1" applyFont="1" applyFill="1" applyBorder="1" applyAlignment="1">
      <alignment horizontal="center" vertical="center"/>
    </xf>
    <xf numFmtId="0" fontId="7" fillId="33" borderId="12" xfId="0" applyFont="1" applyFill="1" applyBorder="1" applyAlignment="1">
      <alignment horizontal="center" wrapText="1"/>
    </xf>
    <xf numFmtId="0" fontId="7" fillId="33" borderId="12" xfId="0" applyFont="1" applyFill="1" applyBorder="1" applyAlignment="1">
      <alignment horizontal="center"/>
    </xf>
    <xf numFmtId="0" fontId="7" fillId="0" borderId="12" xfId="0" applyFont="1" applyBorder="1" applyAlignment="1">
      <alignment horizontal="center"/>
    </xf>
    <xf numFmtId="49" fontId="7" fillId="35" borderId="11" xfId="0" applyNumberFormat="1" applyFont="1" applyFill="1" applyBorder="1" applyAlignment="1">
      <alignment horizontal="center" vertical="center"/>
    </xf>
    <xf numFmtId="0" fontId="7" fillId="33" borderId="10" xfId="0" applyFont="1" applyFill="1" applyBorder="1" applyAlignment="1">
      <alignment horizontal="center" wrapText="1"/>
    </xf>
    <xf numFmtId="0" fontId="7" fillId="35" borderId="10" xfId="0" applyFont="1" applyFill="1" applyBorder="1" applyAlignment="1">
      <alignment horizontal="center"/>
    </xf>
    <xf numFmtId="0" fontId="7" fillId="35" borderId="0" xfId="0" applyFont="1" applyFill="1" applyAlignment="1">
      <alignment/>
    </xf>
    <xf numFmtId="3" fontId="7" fillId="33" borderId="10" xfId="0" applyNumberFormat="1" applyFont="1" applyFill="1" applyBorder="1" applyAlignment="1">
      <alignment horizontal="center"/>
    </xf>
    <xf numFmtId="0" fontId="8" fillId="0" borderId="10" xfId="0" applyFont="1" applyFill="1" applyBorder="1" applyAlignment="1">
      <alignment horizontal="center"/>
    </xf>
    <xf numFmtId="0" fontId="11" fillId="0" borderId="0" xfId="0" applyFont="1" applyAlignment="1">
      <alignment/>
    </xf>
    <xf numFmtId="49" fontId="7" fillId="0" borderId="0" xfId="0" applyNumberFormat="1" applyFont="1" applyBorder="1" applyAlignment="1">
      <alignment horizontal="center"/>
    </xf>
    <xf numFmtId="0" fontId="8" fillId="0" borderId="0" xfId="0" applyFont="1" applyAlignment="1">
      <alignment wrapText="1"/>
    </xf>
    <xf numFmtId="49" fontId="6" fillId="0" borderId="0" xfId="0" applyNumberFormat="1" applyFont="1" applyFill="1" applyBorder="1" applyAlignment="1">
      <alignment horizontal="left"/>
    </xf>
    <xf numFmtId="0" fontId="13" fillId="0" borderId="0" xfId="0" applyFont="1" applyAlignment="1">
      <alignment/>
    </xf>
    <xf numFmtId="0" fontId="13" fillId="0" borderId="0" xfId="0" applyFont="1" applyFill="1" applyAlignment="1">
      <alignment/>
    </xf>
    <xf numFmtId="0" fontId="11" fillId="0" borderId="0" xfId="0" applyFont="1" applyFill="1" applyAlignment="1">
      <alignment/>
    </xf>
    <xf numFmtId="0" fontId="13" fillId="0" borderId="10" xfId="0" applyFont="1" applyFill="1" applyBorder="1" applyAlignment="1">
      <alignment horizontal="center" vertical="center" wrapText="1"/>
    </xf>
    <xf numFmtId="0" fontId="11" fillId="0" borderId="0" xfId="0" applyFont="1" applyBorder="1" applyAlignment="1">
      <alignment/>
    </xf>
    <xf numFmtId="0" fontId="14" fillId="0" borderId="0" xfId="0" applyFont="1" applyBorder="1" applyAlignment="1">
      <alignment horizontal="center"/>
    </xf>
    <xf numFmtId="0" fontId="11" fillId="0" borderId="10" xfId="0" applyFont="1" applyBorder="1" applyAlignment="1">
      <alignment horizontal="center"/>
    </xf>
    <xf numFmtId="0" fontId="11" fillId="0" borderId="10" xfId="0" applyFont="1" applyFill="1" applyBorder="1" applyAlignment="1">
      <alignment horizontal="center"/>
    </xf>
    <xf numFmtId="0" fontId="11" fillId="0" borderId="0" xfId="0" applyFont="1" applyAlignment="1">
      <alignment horizontal="center"/>
    </xf>
    <xf numFmtId="49" fontId="11" fillId="0" borderId="10" xfId="0" applyNumberFormat="1" applyFont="1" applyFill="1" applyBorder="1" applyAlignment="1">
      <alignment horizontal="center" vertical="center" wrapText="1"/>
    </xf>
    <xf numFmtId="0" fontId="11" fillId="0" borderId="10" xfId="0" applyFont="1" applyBorder="1" applyAlignment="1">
      <alignment/>
    </xf>
    <xf numFmtId="0" fontId="11" fillId="0" borderId="10" xfId="0" applyFont="1" applyFill="1" applyBorder="1" applyAlignment="1">
      <alignment horizontal="center" vertical="center" wrapText="1"/>
    </xf>
    <xf numFmtId="0" fontId="15" fillId="0" borderId="0" xfId="0" applyFont="1" applyAlignment="1">
      <alignment/>
    </xf>
    <xf numFmtId="0" fontId="6" fillId="0" borderId="0" xfId="0" applyFont="1" applyAlignment="1">
      <alignment horizontal="center" wrapText="1"/>
    </xf>
    <xf numFmtId="0" fontId="6" fillId="0" borderId="0" xfId="0" applyFont="1" applyAlignment="1">
      <alignment horizontal="center"/>
    </xf>
    <xf numFmtId="0" fontId="6" fillId="33" borderId="10" xfId="0" applyNumberFormat="1" applyFont="1" applyFill="1" applyBorder="1" applyAlignment="1">
      <alignment horizontal="left" wrapText="1"/>
    </xf>
    <xf numFmtId="49" fontId="6" fillId="33" borderId="10" xfId="0" applyNumberFormat="1" applyFont="1" applyFill="1" applyBorder="1" applyAlignment="1">
      <alignment horizontal="left" wrapText="1"/>
    </xf>
    <xf numFmtId="0" fontId="6" fillId="0" borderId="10" xfId="0" applyNumberFormat="1" applyFont="1" applyFill="1" applyBorder="1" applyAlignment="1">
      <alignment horizontal="center" wrapText="1"/>
    </xf>
    <xf numFmtId="0" fontId="6" fillId="0" borderId="11" xfId="0" applyFont="1" applyFill="1" applyBorder="1" applyAlignment="1">
      <alignment horizontal="center" wrapText="1"/>
    </xf>
    <xf numFmtId="0" fontId="10" fillId="0" borderId="10" xfId="0" applyFont="1" applyBorder="1" applyAlignment="1">
      <alignment horizontal="center"/>
    </xf>
    <xf numFmtId="3" fontId="7" fillId="0" borderId="10" xfId="0" applyNumberFormat="1" applyFont="1" applyFill="1" applyBorder="1" applyAlignment="1">
      <alignment horizontal="center"/>
    </xf>
    <xf numFmtId="49" fontId="7" fillId="0" borderId="0" xfId="0" applyNumberFormat="1" applyFont="1" applyAlignment="1">
      <alignment horizontal="center"/>
    </xf>
    <xf numFmtId="2" fontId="7" fillId="0" borderId="0" xfId="0" applyNumberFormat="1" applyFont="1" applyAlignment="1">
      <alignment horizontal="center"/>
    </xf>
    <xf numFmtId="49" fontId="7" fillId="34" borderId="14" xfId="0" applyNumberFormat="1" applyFont="1" applyFill="1" applyBorder="1" applyAlignment="1">
      <alignment horizontal="center"/>
    </xf>
    <xf numFmtId="0" fontId="11" fillId="0" borderId="0" xfId="0" applyFont="1" applyBorder="1" applyAlignment="1">
      <alignment horizontal="center"/>
    </xf>
    <xf numFmtId="0" fontId="13" fillId="0" borderId="0" xfId="0" applyFont="1" applyAlignment="1">
      <alignment horizontal="center" wrapText="1"/>
    </xf>
    <xf numFmtId="0" fontId="13" fillId="0" borderId="0" xfId="0" applyFont="1" applyAlignment="1">
      <alignment horizontal="center"/>
    </xf>
    <xf numFmtId="49" fontId="11" fillId="0" borderId="0" xfId="0" applyNumberFormat="1" applyFont="1" applyAlignment="1">
      <alignment horizontal="center"/>
    </xf>
    <xf numFmtId="49" fontId="7" fillId="36" borderId="10" xfId="0" applyNumberFormat="1" applyFont="1" applyFill="1" applyBorder="1" applyAlignment="1">
      <alignment horizontal="center"/>
    </xf>
    <xf numFmtId="0" fontId="7" fillId="36" borderId="10" xfId="0" applyFont="1" applyFill="1" applyBorder="1" applyAlignment="1">
      <alignment horizontal="center"/>
    </xf>
    <xf numFmtId="0" fontId="6" fillId="36" borderId="10" xfId="0" applyNumberFormat="1" applyFont="1" applyFill="1" applyBorder="1" applyAlignment="1">
      <alignment horizontal="center" wrapText="1"/>
    </xf>
    <xf numFmtId="49" fontId="6" fillId="36" borderId="10" xfId="0" applyNumberFormat="1" applyFont="1" applyFill="1" applyBorder="1" applyAlignment="1">
      <alignment horizontal="center" wrapText="1"/>
    </xf>
    <xf numFmtId="0" fontId="7" fillId="36" borderId="12" xfId="0" applyFont="1" applyFill="1" applyBorder="1" applyAlignment="1">
      <alignment horizontal="center"/>
    </xf>
    <xf numFmtId="0" fontId="7" fillId="36" borderId="10" xfId="0" applyFont="1" applyFill="1" applyBorder="1" applyAlignment="1">
      <alignment horizontal="center" wrapText="1"/>
    </xf>
    <xf numFmtId="0" fontId="6" fillId="0" borderId="11" xfId="0" applyFont="1" applyFill="1" applyBorder="1" applyAlignment="1">
      <alignment horizontal="center"/>
    </xf>
    <xf numFmtId="0" fontId="6" fillId="0" borderId="10" xfId="0" applyFont="1" applyBorder="1" applyAlignment="1">
      <alignment horizontal="center"/>
    </xf>
    <xf numFmtId="49" fontId="6" fillId="33" borderId="11" xfId="0" applyNumberFormat="1" applyFont="1" applyFill="1" applyBorder="1" applyAlignment="1">
      <alignment horizontal="center" wrapText="1"/>
    </xf>
    <xf numFmtId="49" fontId="7" fillId="0" borderId="11" xfId="0" applyNumberFormat="1" applyFont="1" applyBorder="1" applyAlignment="1">
      <alignment horizontal="center" wrapText="1"/>
    </xf>
    <xf numFmtId="49" fontId="7" fillId="0" borderId="11" xfId="0" applyNumberFormat="1" applyFont="1" applyFill="1" applyBorder="1" applyAlignment="1">
      <alignment horizontal="center" wrapText="1"/>
    </xf>
    <xf numFmtId="0" fontId="6" fillId="0" borderId="10" xfId="0" applyNumberFormat="1" applyFont="1" applyFill="1" applyBorder="1" applyAlignment="1">
      <alignment horizontal="center"/>
    </xf>
    <xf numFmtId="3" fontId="6" fillId="33" borderId="10" xfId="0" applyNumberFormat="1" applyFont="1" applyFill="1" applyBorder="1" applyAlignment="1">
      <alignment horizontal="center"/>
    </xf>
    <xf numFmtId="0" fontId="6" fillId="33" borderId="10" xfId="0" applyFont="1" applyFill="1" applyBorder="1" applyAlignment="1">
      <alignment horizontal="center"/>
    </xf>
    <xf numFmtId="0" fontId="6" fillId="0" borderId="10" xfId="0" applyFont="1" applyFill="1" applyBorder="1" applyAlignment="1">
      <alignment horizontal="center"/>
    </xf>
    <xf numFmtId="49" fontId="6" fillId="0" borderId="11" xfId="0" applyNumberFormat="1" applyFont="1" applyFill="1" applyBorder="1" applyAlignment="1">
      <alignment horizontal="center"/>
    </xf>
    <xf numFmtId="49" fontId="6" fillId="0" borderId="12" xfId="0" applyNumberFormat="1" applyFont="1" applyBorder="1" applyAlignment="1">
      <alignment horizontal="center"/>
    </xf>
    <xf numFmtId="0" fontId="7" fillId="0" borderId="12" xfId="0" applyFont="1" applyFill="1" applyBorder="1" applyAlignment="1">
      <alignment horizontal="center"/>
    </xf>
    <xf numFmtId="0" fontId="7" fillId="35" borderId="10" xfId="0" applyFont="1" applyFill="1" applyBorder="1" applyAlignment="1">
      <alignment horizontal="center" wrapText="1"/>
    </xf>
    <xf numFmtId="0" fontId="7" fillId="0" borderId="10" xfId="0" applyFont="1" applyBorder="1" applyAlignment="1">
      <alignment horizontal="center" wrapText="1"/>
    </xf>
    <xf numFmtId="0" fontId="6" fillId="0" borderId="10" xfId="0" applyFont="1" applyBorder="1" applyAlignment="1">
      <alignment horizontal="center" vertical="center"/>
    </xf>
    <xf numFmtId="0" fontId="6" fillId="0" borderId="10" xfId="0" applyFont="1" applyFill="1" applyBorder="1" applyAlignment="1">
      <alignment horizontal="center" wrapText="1"/>
    </xf>
    <xf numFmtId="0" fontId="6" fillId="0" borderId="10" xfId="0" applyFont="1" applyBorder="1" applyAlignment="1">
      <alignment horizontal="center" vertical="center" wrapText="1"/>
    </xf>
    <xf numFmtId="49" fontId="23" fillId="0" borderId="10" xfId="0" applyNumberFormat="1" applyFont="1" applyBorder="1" applyAlignment="1">
      <alignment horizontal="center" vertical="center"/>
    </xf>
    <xf numFmtId="49" fontId="23" fillId="0" borderId="10" xfId="0" applyNumberFormat="1" applyFont="1" applyFill="1" applyBorder="1" applyAlignment="1">
      <alignment horizontal="center" vertical="center"/>
    </xf>
    <xf numFmtId="0" fontId="11" fillId="0" borderId="10" xfId="0" applyFont="1" applyBorder="1" applyAlignment="1">
      <alignment horizontal="right"/>
    </xf>
    <xf numFmtId="49" fontId="6" fillId="0" borderId="10" xfId="0" applyNumberFormat="1" applyFont="1" applyBorder="1" applyAlignment="1">
      <alignment horizontal="center"/>
    </xf>
    <xf numFmtId="0" fontId="26" fillId="0" borderId="0" xfId="0" applyFont="1" applyAlignment="1">
      <alignment/>
    </xf>
    <xf numFmtId="0" fontId="22" fillId="0" borderId="0" xfId="0" applyFont="1" applyAlignment="1">
      <alignment/>
    </xf>
    <xf numFmtId="0" fontId="25" fillId="0" borderId="0" xfId="0" applyFont="1" applyFill="1" applyAlignment="1">
      <alignment/>
    </xf>
    <xf numFmtId="0" fontId="22" fillId="0" borderId="0" xfId="0" applyFont="1" applyFill="1" applyAlignment="1">
      <alignment/>
    </xf>
    <xf numFmtId="0" fontId="25" fillId="0" borderId="0" xfId="0" applyFont="1" applyAlignment="1">
      <alignment/>
    </xf>
    <xf numFmtId="0" fontId="25" fillId="0" borderId="10" xfId="0" applyFont="1" applyBorder="1" applyAlignment="1">
      <alignment horizontal="center" vertical="center" wrapText="1"/>
    </xf>
    <xf numFmtId="0" fontId="22" fillId="0" borderId="0" xfId="0" applyFont="1" applyAlignment="1">
      <alignment horizontal="center" vertical="center" wrapText="1"/>
    </xf>
    <xf numFmtId="0" fontId="25" fillId="0" borderId="0" xfId="0" applyFont="1" applyAlignment="1">
      <alignment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xf>
    <xf numFmtId="49" fontId="22" fillId="0" borderId="10" xfId="0" applyNumberFormat="1" applyFont="1" applyBorder="1" applyAlignment="1">
      <alignment horizontal="center"/>
    </xf>
    <xf numFmtId="49" fontId="22" fillId="0" borderId="0" xfId="0" applyNumberFormat="1" applyFont="1" applyAlignment="1">
      <alignment/>
    </xf>
    <xf numFmtId="49" fontId="22" fillId="0" borderId="10" xfId="0" applyNumberFormat="1" applyFont="1" applyFill="1" applyBorder="1" applyAlignment="1">
      <alignment/>
    </xf>
    <xf numFmtId="2" fontId="22" fillId="0" borderId="10" xfId="0" applyNumberFormat="1" applyFont="1" applyBorder="1" applyAlignment="1">
      <alignment horizontal="center"/>
    </xf>
    <xf numFmtId="3" fontId="22" fillId="0" borderId="10" xfId="0" applyNumberFormat="1" applyFont="1" applyFill="1" applyBorder="1" applyAlignment="1">
      <alignment/>
    </xf>
    <xf numFmtId="49" fontId="22" fillId="0" borderId="0" xfId="0" applyNumberFormat="1" applyFont="1" applyBorder="1" applyAlignment="1">
      <alignment horizontal="center"/>
    </xf>
    <xf numFmtId="0" fontId="22" fillId="0" borderId="0" xfId="0" applyFont="1" applyFill="1" applyBorder="1" applyAlignment="1">
      <alignment horizontal="center"/>
    </xf>
    <xf numFmtId="2" fontId="22" fillId="0" borderId="0" xfId="0" applyNumberFormat="1" applyFont="1" applyBorder="1" applyAlignment="1">
      <alignment horizontal="center"/>
    </xf>
    <xf numFmtId="3" fontId="22" fillId="0" borderId="0" xfId="0" applyNumberFormat="1" applyFont="1" applyFill="1" applyBorder="1" applyAlignment="1">
      <alignment/>
    </xf>
    <xf numFmtId="0" fontId="25" fillId="0" borderId="10" xfId="0" applyFont="1" applyFill="1" applyBorder="1" applyAlignment="1">
      <alignment horizontal="center" wrapText="1"/>
    </xf>
    <xf numFmtId="49" fontId="22" fillId="0" borderId="10" xfId="0" applyNumberFormat="1" applyFont="1" applyFill="1" applyBorder="1" applyAlignment="1">
      <alignment horizontal="center"/>
    </xf>
    <xf numFmtId="3" fontId="22" fillId="0" borderId="10" xfId="0" applyNumberFormat="1" applyFont="1" applyBorder="1" applyAlignment="1">
      <alignment/>
    </xf>
    <xf numFmtId="3" fontId="22" fillId="0" borderId="0" xfId="0" applyNumberFormat="1" applyFont="1" applyAlignment="1">
      <alignment/>
    </xf>
    <xf numFmtId="3" fontId="25" fillId="0" borderId="10" xfId="0" applyNumberFormat="1" applyFont="1" applyBorder="1" applyAlignment="1">
      <alignment/>
    </xf>
    <xf numFmtId="2" fontId="22" fillId="0" borderId="0" xfId="0" applyNumberFormat="1" applyFont="1" applyFill="1" applyBorder="1" applyAlignment="1">
      <alignment horizontal="center"/>
    </xf>
    <xf numFmtId="0" fontId="22" fillId="0" borderId="0" xfId="0" applyFont="1" applyFill="1" applyBorder="1" applyAlignment="1">
      <alignment horizontal="left"/>
    </xf>
    <xf numFmtId="0" fontId="22" fillId="0" borderId="0" xfId="0" applyFont="1" applyBorder="1" applyAlignment="1">
      <alignment/>
    </xf>
    <xf numFmtId="2" fontId="22" fillId="0" borderId="0" xfId="0" applyNumberFormat="1" applyFont="1" applyAlignment="1">
      <alignment/>
    </xf>
    <xf numFmtId="178" fontId="22" fillId="0" borderId="0" xfId="0" applyNumberFormat="1" applyFont="1" applyAlignment="1">
      <alignment/>
    </xf>
    <xf numFmtId="49" fontId="25" fillId="0" borderId="0" xfId="0" applyNumberFormat="1" applyFont="1" applyFill="1" applyBorder="1" applyAlignment="1">
      <alignment horizontal="left"/>
    </xf>
    <xf numFmtId="0" fontId="19" fillId="0" borderId="0" xfId="0" applyFont="1" applyAlignment="1">
      <alignment/>
    </xf>
    <xf numFmtId="0" fontId="25" fillId="0" borderId="10" xfId="0" applyFont="1" applyBorder="1" applyAlignment="1">
      <alignment horizontal="center" vertical="center"/>
    </xf>
    <xf numFmtId="0" fontId="25" fillId="0" borderId="10" xfId="0" applyFont="1" applyFill="1" applyBorder="1" applyAlignment="1">
      <alignment horizontal="center"/>
    </xf>
    <xf numFmtId="0" fontId="22" fillId="0" borderId="10" xfId="0" applyFont="1" applyBorder="1" applyAlignment="1">
      <alignment/>
    </xf>
    <xf numFmtId="49" fontId="22" fillId="0" borderId="0" xfId="0" applyNumberFormat="1" applyFont="1" applyFill="1" applyBorder="1" applyAlignment="1">
      <alignment horizontal="center"/>
    </xf>
    <xf numFmtId="0" fontId="22" fillId="0" borderId="0" xfId="0" applyFont="1" applyFill="1" applyBorder="1" applyAlignment="1">
      <alignment/>
    </xf>
    <xf numFmtId="49" fontId="22" fillId="0" borderId="10" xfId="0" applyNumberFormat="1" applyFont="1" applyFill="1" applyBorder="1" applyAlignment="1">
      <alignment horizontal="center" vertical="center"/>
    </xf>
    <xf numFmtId="49" fontId="30" fillId="0" borderId="0" xfId="0" applyNumberFormat="1" applyFont="1" applyFill="1" applyBorder="1" applyAlignment="1">
      <alignment horizontal="left"/>
    </xf>
    <xf numFmtId="0" fontId="26" fillId="0" borderId="0" xfId="0" applyFont="1" applyAlignment="1">
      <alignment horizontal="center"/>
    </xf>
    <xf numFmtId="0" fontId="26" fillId="0" borderId="14" xfId="0" applyFont="1" applyFill="1" applyBorder="1" applyAlignment="1">
      <alignment horizontal="center"/>
    </xf>
    <xf numFmtId="0" fontId="33" fillId="37" borderId="0" xfId="0" applyNumberFormat="1" applyFont="1" applyFill="1" applyBorder="1" applyAlignment="1">
      <alignment horizontal="center" vertical="center" wrapText="1"/>
    </xf>
    <xf numFmtId="0" fontId="22" fillId="0" borderId="0" xfId="0" applyFont="1" applyAlignment="1">
      <alignment horizontal="center"/>
    </xf>
    <xf numFmtId="0" fontId="25" fillId="0" borderId="0" xfId="0" applyFont="1" applyAlignment="1">
      <alignment horizontal="center" wrapText="1"/>
    </xf>
    <xf numFmtId="0" fontId="25" fillId="0" borderId="0" xfId="0" applyFont="1" applyAlignment="1">
      <alignment horizontal="center"/>
    </xf>
    <xf numFmtId="0" fontId="34" fillId="0" borderId="15"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7" fillId="0" borderId="17" xfId="0" applyNumberFormat="1" applyFont="1" applyFill="1" applyBorder="1" applyAlignment="1">
      <alignment horizontal="center" vertical="center" wrapText="1"/>
    </xf>
    <xf numFmtId="49" fontId="22" fillId="34" borderId="14" xfId="0" applyNumberFormat="1" applyFont="1" applyFill="1" applyBorder="1" applyAlignment="1">
      <alignment horizontal="center"/>
    </xf>
    <xf numFmtId="49" fontId="22" fillId="0" borderId="14" xfId="0" applyNumberFormat="1" applyFont="1" applyFill="1" applyBorder="1" applyAlignment="1">
      <alignment horizontal="center"/>
    </xf>
    <xf numFmtId="0" fontId="22" fillId="0" borderId="0" xfId="0" applyNumberFormat="1" applyFont="1" applyAlignment="1">
      <alignment horizontal="center"/>
    </xf>
    <xf numFmtId="0" fontId="34" fillId="0" borderId="18"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1" fillId="0" borderId="17" xfId="53" applyNumberFormat="1" applyFill="1" applyBorder="1" applyAlignment="1" applyProtection="1">
      <alignment horizontal="center" vertical="center" wrapText="1"/>
      <protection/>
    </xf>
    <xf numFmtId="49" fontId="25" fillId="0" borderId="10" xfId="0" applyNumberFormat="1" applyFont="1" applyFill="1" applyBorder="1" applyAlignment="1">
      <alignment horizontal="center" vertical="center"/>
    </xf>
    <xf numFmtId="3" fontId="25" fillId="0" borderId="10" xfId="0" applyNumberFormat="1" applyFont="1" applyFill="1" applyBorder="1" applyAlignment="1">
      <alignment/>
    </xf>
    <xf numFmtId="2" fontId="25" fillId="0" borderId="0" xfId="0" applyNumberFormat="1" applyFont="1" applyAlignment="1">
      <alignment/>
    </xf>
    <xf numFmtId="0" fontId="22" fillId="0" borderId="0" xfId="0" applyFont="1" applyFill="1" applyAlignment="1">
      <alignment horizontal="center"/>
    </xf>
    <xf numFmtId="49" fontId="6" fillId="0" borderId="10" xfId="0" applyNumberFormat="1" applyFont="1" applyFill="1" applyBorder="1" applyAlignment="1">
      <alignment horizontal="center" vertical="center"/>
    </xf>
    <xf numFmtId="49" fontId="73" fillId="0" borderId="10" xfId="0" applyNumberFormat="1" applyFont="1" applyFill="1" applyBorder="1" applyAlignment="1">
      <alignment horizontal="center" vertical="center"/>
    </xf>
    <xf numFmtId="0" fontId="73" fillId="0" borderId="11" xfId="0" applyFont="1" applyFill="1" applyBorder="1" applyAlignment="1">
      <alignment horizontal="center"/>
    </xf>
    <xf numFmtId="49" fontId="73" fillId="33" borderId="11" xfId="0" applyNumberFormat="1" applyFont="1" applyFill="1" applyBorder="1" applyAlignment="1">
      <alignment horizontal="center" wrapText="1"/>
    </xf>
    <xf numFmtId="49" fontId="74" fillId="0" borderId="11" xfId="0" applyNumberFormat="1" applyFont="1" applyFill="1" applyBorder="1" applyAlignment="1">
      <alignment horizontal="center" wrapText="1"/>
    </xf>
    <xf numFmtId="0" fontId="74" fillId="0" borderId="11" xfId="0" applyFont="1" applyFill="1" applyBorder="1" applyAlignment="1">
      <alignment horizontal="center" wrapText="1"/>
    </xf>
    <xf numFmtId="49" fontId="7" fillId="36" borderId="12" xfId="0" applyNumberFormat="1" applyFont="1" applyFill="1" applyBorder="1" applyAlignment="1">
      <alignment horizontal="center" vertical="center"/>
    </xf>
    <xf numFmtId="49" fontId="73" fillId="36" borderId="11" xfId="0" applyNumberFormat="1" applyFont="1" applyFill="1" applyBorder="1" applyAlignment="1">
      <alignment horizontal="center" wrapText="1"/>
    </xf>
    <xf numFmtId="0" fontId="22" fillId="0" borderId="0" xfId="0" applyFont="1" applyAlignment="1">
      <alignment/>
    </xf>
    <xf numFmtId="0" fontId="27" fillId="0" borderId="0" xfId="0" applyFont="1" applyAlignment="1">
      <alignment/>
    </xf>
    <xf numFmtId="0" fontId="28" fillId="0" borderId="0" xfId="0" applyFont="1" applyAlignment="1">
      <alignment/>
    </xf>
    <xf numFmtId="0" fontId="22" fillId="0" borderId="11" xfId="0" applyFont="1" applyFill="1" applyBorder="1" applyAlignment="1">
      <alignment horizontal="left" wrapText="1"/>
    </xf>
    <xf numFmtId="0" fontId="22" fillId="0" borderId="11" xfId="0" applyFont="1" applyBorder="1" applyAlignment="1">
      <alignment horizontal="left" wrapText="1"/>
    </xf>
    <xf numFmtId="0" fontId="56" fillId="0" borderId="0" xfId="0" applyFont="1" applyFill="1" applyAlignment="1">
      <alignment/>
    </xf>
    <xf numFmtId="0" fontId="56" fillId="0" borderId="0" xfId="0" applyFont="1" applyFill="1" applyAlignment="1">
      <alignment horizontal="center"/>
    </xf>
    <xf numFmtId="0" fontId="71" fillId="0" borderId="10" xfId="0" applyFont="1" applyFill="1" applyBorder="1" applyAlignment="1">
      <alignment horizontal="center" vertical="center" wrapText="1"/>
    </xf>
    <xf numFmtId="0" fontId="56" fillId="0" borderId="0" xfId="0" applyFont="1" applyFill="1" applyAlignment="1">
      <alignment horizontal="center" vertical="center" wrapText="1"/>
    </xf>
    <xf numFmtId="0" fontId="71" fillId="0" borderId="0" xfId="0" applyFont="1" applyFill="1" applyAlignment="1">
      <alignment wrapText="1"/>
    </xf>
    <xf numFmtId="0" fontId="71" fillId="0" borderId="0" xfId="0" applyFont="1" applyFill="1" applyAlignment="1">
      <alignment horizontal="center" wrapText="1"/>
    </xf>
    <xf numFmtId="0" fontId="71" fillId="0" borderId="0" xfId="0" applyFont="1" applyFill="1" applyAlignment="1">
      <alignment/>
    </xf>
    <xf numFmtId="0" fontId="17" fillId="0" borderId="17" xfId="0" applyNumberFormat="1" applyFont="1" applyFill="1" applyBorder="1" applyAlignment="1">
      <alignment horizontal="left" vertical="center" wrapText="1"/>
    </xf>
    <xf numFmtId="0" fontId="17" fillId="0" borderId="20" xfId="0" applyNumberFormat="1" applyFont="1" applyFill="1" applyBorder="1" applyAlignment="1">
      <alignment horizontal="left" vertical="center" wrapText="1"/>
    </xf>
    <xf numFmtId="0" fontId="0" fillId="0" borderId="10" xfId="0" applyFont="1" applyFill="1" applyBorder="1" applyAlignment="1">
      <alignment horizontal="left"/>
    </xf>
    <xf numFmtId="0" fontId="0" fillId="0" borderId="10" xfId="0" applyFont="1" applyFill="1" applyBorder="1" applyAlignment="1">
      <alignment horizontal="left" wrapText="1"/>
    </xf>
    <xf numFmtId="0" fontId="0" fillId="0" borderId="11" xfId="0" applyFont="1" applyFill="1" applyBorder="1" applyAlignment="1">
      <alignment wrapText="1"/>
    </xf>
    <xf numFmtId="49" fontId="0" fillId="0" borderId="11" xfId="0" applyNumberFormat="1" applyFont="1" applyFill="1" applyBorder="1" applyAlignment="1">
      <alignment horizontal="left" wrapText="1"/>
    </xf>
    <xf numFmtId="49" fontId="17" fillId="0" borderId="2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7" fillId="0" borderId="13"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2" xfId="0" applyNumberFormat="1" applyFont="1" applyFill="1" applyBorder="1" applyAlignment="1">
      <alignment horizontal="center"/>
    </xf>
    <xf numFmtId="49" fontId="7"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3" fontId="22" fillId="0" borderId="0" xfId="0" applyNumberFormat="1" applyFont="1" applyBorder="1" applyAlignment="1">
      <alignment/>
    </xf>
    <xf numFmtId="3" fontId="22" fillId="0" borderId="0" xfId="0" applyNumberFormat="1" applyFont="1" applyFill="1" applyAlignment="1">
      <alignment/>
    </xf>
    <xf numFmtId="0" fontId="0" fillId="0" borderId="10" xfId="0" applyFont="1" applyFill="1" applyBorder="1" applyAlignment="1">
      <alignment horizontal="left" vertical="center" wrapText="1"/>
    </xf>
    <xf numFmtId="0" fontId="11" fillId="0" borderId="14" xfId="0" applyFont="1" applyFill="1" applyBorder="1" applyAlignment="1">
      <alignment/>
    </xf>
    <xf numFmtId="0" fontId="31" fillId="0" borderId="21" xfId="0" applyNumberFormat="1" applyFont="1" applyFill="1" applyBorder="1" applyAlignment="1">
      <alignment horizontal="center" vertical="center" wrapText="1"/>
    </xf>
    <xf numFmtId="0" fontId="31" fillId="0" borderId="22" xfId="0" applyNumberFormat="1" applyFont="1" applyFill="1" applyBorder="1" applyAlignment="1">
      <alignment horizontal="center" vertical="center" wrapText="1"/>
    </xf>
    <xf numFmtId="0" fontId="31" fillId="0" borderId="23" xfId="0" applyNumberFormat="1" applyFont="1" applyFill="1" applyBorder="1" applyAlignment="1">
      <alignment horizontal="center" vertical="center" wrapText="1"/>
    </xf>
    <xf numFmtId="0" fontId="32" fillId="0" borderId="24" xfId="0" applyNumberFormat="1" applyFont="1" applyFill="1" applyBorder="1" applyAlignment="1">
      <alignment horizontal="center" vertical="center" wrapText="1"/>
    </xf>
    <xf numFmtId="0" fontId="32" fillId="0" borderId="25" xfId="0" applyNumberFormat="1" applyFont="1" applyFill="1" applyBorder="1" applyAlignment="1">
      <alignment horizontal="center" vertical="center" wrapText="1"/>
    </xf>
    <xf numFmtId="0" fontId="32" fillId="0" borderId="26" xfId="0" applyNumberFormat="1" applyFont="1" applyFill="1" applyBorder="1" applyAlignment="1">
      <alignment horizontal="center" vertical="center" wrapText="1"/>
    </xf>
    <xf numFmtId="0" fontId="18" fillId="0" borderId="27" xfId="0" applyNumberFormat="1" applyFont="1" applyFill="1" applyBorder="1" applyAlignment="1">
      <alignment horizontal="center" vertical="center" wrapText="1"/>
    </xf>
    <xf numFmtId="0" fontId="18" fillId="0" borderId="28" xfId="0" applyNumberFormat="1" applyFont="1" applyFill="1" applyBorder="1" applyAlignment="1">
      <alignment horizontal="center" vertical="center" wrapText="1"/>
    </xf>
    <xf numFmtId="0" fontId="18" fillId="0" borderId="29" xfId="0" applyNumberFormat="1" applyFont="1" applyFill="1" applyBorder="1" applyAlignment="1">
      <alignment horizontal="center" vertical="center" wrapText="1"/>
    </xf>
    <xf numFmtId="0" fontId="9" fillId="0" borderId="30" xfId="0" applyFont="1" applyBorder="1" applyAlignment="1">
      <alignment horizontal="center" vertical="center"/>
    </xf>
    <xf numFmtId="0" fontId="9" fillId="0" borderId="12" xfId="0" applyFont="1" applyBorder="1" applyAlignment="1">
      <alignment horizontal="center" vertical="center"/>
    </xf>
    <xf numFmtId="0" fontId="24" fillId="0" borderId="30" xfId="0" applyFont="1" applyBorder="1" applyAlignment="1">
      <alignment horizontal="center" vertical="center" wrapText="1"/>
    </xf>
    <xf numFmtId="0" fontId="24" fillId="0" borderId="12" xfId="0" applyFont="1" applyBorder="1" applyAlignment="1">
      <alignment horizontal="center" vertical="center" wrapText="1"/>
    </xf>
    <xf numFmtId="0" fontId="12" fillId="0" borderId="0" xfId="0" applyFont="1" applyAlignment="1">
      <alignment horizontal="center" vertical="center"/>
    </xf>
    <xf numFmtId="0" fontId="7" fillId="0" borderId="0" xfId="0" applyFont="1" applyAlignment="1">
      <alignment horizontal="left" wrapText="1"/>
    </xf>
    <xf numFmtId="49" fontId="22" fillId="0" borderId="0" xfId="0" applyNumberFormat="1" applyFont="1" applyAlignment="1">
      <alignment horizontal="left" wrapText="1"/>
    </xf>
    <xf numFmtId="0" fontId="25" fillId="0" borderId="0" xfId="0" applyFont="1" applyFill="1" applyAlignment="1">
      <alignment horizontal="left" vertical="center" wrapText="1"/>
    </xf>
    <xf numFmtId="0" fontId="71" fillId="0" borderId="10" xfId="0" applyFont="1" applyFill="1" applyBorder="1" applyAlignment="1">
      <alignment horizontal="center" vertical="center" wrapText="1"/>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13" xfId="0" applyFont="1" applyBorder="1" applyAlignment="1">
      <alignment horizontal="center"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5" fillId="0" borderId="30" xfId="0" applyFont="1" applyBorder="1" applyAlignment="1">
      <alignment horizontal="center" vertical="center"/>
    </xf>
    <xf numFmtId="0" fontId="25" fillId="0" borderId="12" xfId="0" applyFont="1" applyBorder="1" applyAlignment="1">
      <alignment horizontal="center" vertical="center"/>
    </xf>
    <xf numFmtId="0" fontId="22" fillId="0" borderId="11" xfId="0" applyFont="1" applyFill="1" applyBorder="1" applyAlignment="1">
      <alignment horizontal="left" wrapText="1"/>
    </xf>
    <xf numFmtId="0" fontId="22" fillId="0" borderId="36" xfId="0" applyFont="1" applyFill="1" applyBorder="1" applyAlignment="1">
      <alignment horizontal="left" wrapText="1"/>
    </xf>
    <xf numFmtId="0" fontId="22" fillId="0" borderId="37" xfId="0" applyFont="1" applyFill="1" applyBorder="1" applyAlignment="1">
      <alignment horizontal="left" wrapText="1"/>
    </xf>
    <xf numFmtId="0" fontId="25" fillId="0" borderId="11" xfId="0" applyFont="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2" fillId="0" borderId="10" xfId="0" applyFont="1" applyFill="1" applyBorder="1" applyAlignment="1">
      <alignment horizontal="left"/>
    </xf>
    <xf numFmtId="171" fontId="22" fillId="0" borderId="10" xfId="42" applyFont="1" applyFill="1" applyBorder="1" applyAlignment="1">
      <alignment horizontal="left"/>
    </xf>
    <xf numFmtId="0" fontId="22" fillId="0" borderId="11"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2" fillId="0" borderId="11" xfId="0" applyFont="1" applyFill="1" applyBorder="1" applyAlignment="1">
      <alignment horizontal="left"/>
    </xf>
    <xf numFmtId="0" fontId="22" fillId="0" borderId="36" xfId="0" applyFont="1" applyFill="1" applyBorder="1" applyAlignment="1">
      <alignment horizontal="left"/>
    </xf>
    <xf numFmtId="0" fontId="22" fillId="0" borderId="37" xfId="0" applyFont="1" applyFill="1" applyBorder="1" applyAlignment="1">
      <alignment horizontal="left"/>
    </xf>
    <xf numFmtId="49" fontId="25" fillId="0" borderId="0" xfId="0" applyNumberFormat="1" applyFont="1" applyAlignment="1">
      <alignment horizontal="left" wrapText="1"/>
    </xf>
    <xf numFmtId="0" fontId="25" fillId="0" borderId="10" xfId="0" applyFont="1" applyFill="1" applyBorder="1" applyAlignment="1">
      <alignment horizontal="left"/>
    </xf>
    <xf numFmtId="0" fontId="22" fillId="0" borderId="10" xfId="0" applyFont="1" applyFill="1" applyBorder="1" applyAlignment="1">
      <alignment horizontal="left" wrapText="1"/>
    </xf>
    <xf numFmtId="0" fontId="22" fillId="0" borderId="34" xfId="0" applyFont="1" applyBorder="1" applyAlignment="1">
      <alignment horizontal="center" wrapText="1"/>
    </xf>
    <xf numFmtId="49" fontId="22" fillId="0" borderId="0" xfId="0" applyNumberFormat="1" applyFont="1" applyBorder="1" applyAlignment="1">
      <alignment horizontal="center"/>
    </xf>
    <xf numFmtId="0" fontId="25" fillId="0" borderId="11"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37" xfId="0" applyFont="1" applyFill="1" applyBorder="1" applyAlignment="1">
      <alignment horizontal="left" vertical="center" wrapText="1"/>
    </xf>
    <xf numFmtId="49" fontId="11" fillId="0" borderId="0" xfId="0" applyNumberFormat="1" applyFont="1" applyAlignment="1">
      <alignment horizontal="left" wrapText="1"/>
    </xf>
    <xf numFmtId="0" fontId="0" fillId="0" borderId="0" xfId="0" applyFont="1" applyBorder="1" applyAlignment="1">
      <alignment horizontal="left" wrapText="1"/>
    </xf>
    <xf numFmtId="49" fontId="9" fillId="0" borderId="0" xfId="0" applyNumberFormat="1" applyFont="1" applyFill="1" applyBorder="1" applyAlignment="1">
      <alignment horizontal="left" vertical="top" wrapText="1"/>
    </xf>
    <xf numFmtId="49" fontId="6" fillId="0" borderId="30"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30" xfId="0" applyFont="1" applyBorder="1" applyAlignment="1">
      <alignment horizontal="center" vertical="center"/>
    </xf>
    <xf numFmtId="0" fontId="6" fillId="0" borderId="12" xfId="0" applyFont="1" applyBorder="1" applyAlignment="1">
      <alignment horizontal="center" vertical="center"/>
    </xf>
    <xf numFmtId="49" fontId="9" fillId="0" borderId="34" xfId="0" applyNumberFormat="1" applyFont="1" applyFill="1" applyBorder="1" applyAlignment="1">
      <alignment horizontal="left" vertical="top" wrapText="1"/>
    </xf>
    <xf numFmtId="49" fontId="75" fillId="0" borderId="0" xfId="0" applyNumberFormat="1" applyFont="1" applyFill="1" applyBorder="1" applyAlignment="1">
      <alignment horizontal="left" vertical="top" wrapText="1"/>
    </xf>
    <xf numFmtId="49" fontId="75" fillId="0" borderId="0" xfId="0" applyNumberFormat="1" applyFont="1" applyFill="1" applyBorder="1" applyAlignment="1">
      <alignment horizontal="center" vertical="top" wrapText="1"/>
    </xf>
    <xf numFmtId="0" fontId="11" fillId="0" borderId="34" xfId="0" applyFont="1" applyBorder="1" applyAlignment="1">
      <alignment horizont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miklos.pelda@pelda.hu" TargetMode="External" /><Relationship Id="rId2" Type="http://schemas.openxmlformats.org/officeDocument/2006/relationships/hyperlink" Target="mailto:maria.minta@minta.co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67"/>
  <sheetViews>
    <sheetView tabSelected="1" zoomScalePageLayoutView="0" workbookViewId="0" topLeftCell="A1">
      <selection activeCell="A1" sqref="A1"/>
    </sheetView>
  </sheetViews>
  <sheetFormatPr defaultColWidth="9.140625" defaultRowHeight="12.75"/>
  <cols>
    <col min="1" max="1" width="89.8515625" style="108" bestFit="1" customWidth="1"/>
    <col min="2" max="16384" width="9.140625" style="108" customWidth="1"/>
  </cols>
  <sheetData>
    <row r="1" ht="12.75">
      <c r="A1" s="108" t="str">
        <f>ELOLAP!M7</f>
        <v>R29,2017,00000000,20180630,E,ELOLAP,@ELOLAP01,Példa Miklós</v>
      </c>
    </row>
    <row r="2" ht="12.75">
      <c r="A2" s="108" t="str">
        <f>ELOLAP!M8</f>
        <v>R29,2017,00000000,20180630,E,ELOLAP,@ELOLAP02,061234-5678</v>
      </c>
    </row>
    <row r="3" ht="12.75">
      <c r="A3" s="108" t="str">
        <f>ELOLAP!M9</f>
        <v>R29,2017,00000000,20180630,E,ELOLAP,@ELOLAP03,miklos.pelda@pelda.hu</v>
      </c>
    </row>
    <row r="4" ht="12.75">
      <c r="A4" s="108" t="str">
        <f>ELOLAP!M10</f>
        <v>R29,2017,00000000,20180630,E,ELOLAP,@ELOLAP04,Minta Mária</v>
      </c>
    </row>
    <row r="5" ht="12.75">
      <c r="A5" s="108" t="str">
        <f>ELOLAP!M11</f>
        <v>R29,2017,00000000,20180630,E,ELOLAP,@ELOLAP05,061234-5678</v>
      </c>
    </row>
    <row r="6" ht="12.75">
      <c r="A6" s="108" t="str">
        <f>ELOLAP!M12</f>
        <v>R29,2017,00000000,20180630,E,ELOLAP,@ELOLAP06,maria.minta@minta.com</v>
      </c>
    </row>
    <row r="7" ht="12.75">
      <c r="A7" s="108" t="str">
        <f>ELOLAP!M13</f>
        <v>R29,2017,00000000,20180630,E,ELOLAP,@ELOLAP07,20180630</v>
      </c>
    </row>
    <row r="8" ht="12.75">
      <c r="A8" s="108" t="str">
        <f>TRE!L14</f>
        <v>R29,2017,00000000,20180630,E,TRE,@TRE01,20161231,20171231</v>
      </c>
    </row>
    <row r="9" ht="12.75">
      <c r="A9" s="108" t="str">
        <f>TRE!L15</f>
        <v>R29,2017,00000000,20180630,E,TRE,@TRE02,HUF,HUF</v>
      </c>
    </row>
    <row r="10" ht="12.75">
      <c r="A10" s="108" t="str">
        <f>TRE!L16</f>
        <v>R29,2017,00000000,20180630,E,TRE,@TRE03,0,0</v>
      </c>
    </row>
    <row r="11" ht="12.75">
      <c r="A11" s="108" t="str">
        <f>TRE!L17</f>
        <v>R29,2017,00000000,20180630,E,TRE,@TRE04,0,0</v>
      </c>
    </row>
    <row r="12" ht="12.75">
      <c r="A12" s="108" t="str">
        <f>TRE!L18</f>
        <v>R29,2017,00000000,20180630,E,TRE,@TRE05,1,3</v>
      </c>
    </row>
    <row r="13" ht="12.75">
      <c r="A13" s="108" t="str">
        <f>TRE!L19</f>
        <v>R29,2017,00000000,20180630,E,TRE,@TRE06,0,0</v>
      </c>
    </row>
    <row r="14" ht="12.75">
      <c r="A14" s="108" t="str">
        <f>'TEA1-5'!P9</f>
        <v>R29,2017,00000000,20180630,E,TEA1,@TEA10001,KLANYA,60.00,72.50,,,,</v>
      </c>
    </row>
    <row r="15" ht="12.75">
      <c r="A15" s="108" t="str">
        <f>'TEA1-5'!P10</f>
        <v>R29,2017,00000000,20180630,E,TEA1,@TEA10002,KTANYA,40.00,27.50,,,,</v>
      </c>
    </row>
    <row r="16" ht="12.75">
      <c r="A16" s="108" t="str">
        <f>'TEA1-5'!P22</f>
        <v>R29,2017,00000000,20180630,E,TEA2,@TEA201,,,</v>
      </c>
    </row>
    <row r="17" ht="12.75">
      <c r="A17" s="108" t="str">
        <f>'TEA1-5'!P23</f>
        <v>R29,2017,00000000,20180630,E,TEA2,@TEA202,,,</v>
      </c>
    </row>
    <row r="18" ht="12.75">
      <c r="A18" s="108" t="str">
        <f>'TEA1-5'!P24</f>
        <v>R29,2017,00000000,20180630,E,TEA2,@TEA203,,,</v>
      </c>
    </row>
    <row r="19" ht="12.75">
      <c r="A19" s="108" t="str">
        <f>'TEA1-5'!P25</f>
        <v>R29,2017,00000000,20180630,E,TEA2,@TEA204,,,</v>
      </c>
    </row>
    <row r="20" ht="12.75">
      <c r="A20" s="108" t="str">
        <f>'TEA1-5'!P26</f>
        <v>R29,2017,00000000,20180630,E,TEA2,@TEA205,,,</v>
      </c>
    </row>
    <row r="21" ht="12.75">
      <c r="A21" s="108" t="str">
        <f>'TEA1-5'!P27</f>
        <v>R29,2017,00000000,20180630,E,TEA2,@TEA206,,,</v>
      </c>
    </row>
    <row r="22" ht="12.75">
      <c r="A22" s="108" t="str">
        <f>'TEA1-5'!P28</f>
        <v>R29,2017,00000000,20180630,E,TEA2,@TEA207,,,</v>
      </c>
    </row>
    <row r="23" ht="12.75">
      <c r="A23" s="108" t="str">
        <f>'TEA1-5'!P29</f>
        <v>R29,2017,00000000,20180630,E,TEA2,@TEA208,,,</v>
      </c>
    </row>
    <row r="24" ht="12.75">
      <c r="A24" s="108" t="str">
        <f>'TEA1-5'!P30</f>
        <v>R29,2017,00000000,20180630,E,TEA2,@TEA209,,,</v>
      </c>
    </row>
    <row r="25" ht="12.75">
      <c r="A25" s="108" t="str">
        <f>'TEA1-5'!P31</f>
        <v>R29,2017,00000000,20180630,E,TEA2,@TEA210,,,</v>
      </c>
    </row>
    <row r="26" ht="12.75">
      <c r="A26" s="108" t="str">
        <f>'TEA1-5'!P39</f>
        <v>R29,2017,00000000,20180630,E,TEA3,@TEA301,</v>
      </c>
    </row>
    <row r="27" ht="12.75">
      <c r="A27" s="108" t="str">
        <f>'TEA1-5'!P40</f>
        <v>R29,2017,00000000,20180630,E,TEA3,@TEA302,</v>
      </c>
    </row>
    <row r="28" ht="12.75">
      <c r="A28" s="108" t="str">
        <f>'TEA1-5'!P41</f>
        <v>R29,2017,00000000,20180630,E,TEA3,@TEA303,</v>
      </c>
    </row>
    <row r="29" ht="12.75">
      <c r="A29" s="108" t="str">
        <f>'TEA1-5'!P42</f>
        <v>R29,2017,00000000,20180630,E,TEA3,@TEA304,</v>
      </c>
    </row>
    <row r="30" ht="12.75">
      <c r="A30" s="108" t="str">
        <f>'TEA1-5'!P49</f>
        <v>R29,2017,00000000,20180630,E,TEA4,@TEA401,</v>
      </c>
    </row>
    <row r="31" ht="12.75">
      <c r="A31" s="108" t="str">
        <f>'TEA1-5'!P50</f>
        <v>R29,2017,00000000,20180630,E,TEA4,@TEA402,</v>
      </c>
    </row>
    <row r="32" ht="12.75">
      <c r="A32" s="108" t="str">
        <f>'TEA1-5'!P51</f>
        <v>R29,2017,00000000,20180630,E,TEA4,@TEA403,</v>
      </c>
    </row>
    <row r="33" ht="12.75">
      <c r="A33" s="108" t="str">
        <f>'TEA1-5'!P52</f>
        <v>R29,2017,00000000,20180630,E,TEA4,@TEA404,</v>
      </c>
    </row>
    <row r="34" ht="12.75">
      <c r="A34" s="108" t="str">
        <f>'TEA1-5'!P53</f>
        <v>R29,2017,00000000,20180630,E,TEA4,@TEA405,</v>
      </c>
    </row>
    <row r="35" ht="12.75">
      <c r="A35" s="108" t="str">
        <f>'TEA1-5'!P54</f>
        <v>R29,2017,00000000,20180630,E,TEA4,@TEA406,</v>
      </c>
    </row>
    <row r="36" ht="12.75">
      <c r="A36" s="108" t="str">
        <f>'TEA1-5'!P55</f>
        <v>R29,2017,00000000,20180630,E,TEA4,@TEA407,</v>
      </c>
    </row>
    <row r="37" ht="12.75">
      <c r="A37" s="108" t="str">
        <f>'TEA1-5'!P56</f>
        <v>R29,2017,00000000,20180630,E,TEA4,@TEA408,</v>
      </c>
    </row>
    <row r="38" ht="12.75">
      <c r="A38" s="108" t="str">
        <f>'TEA1-5'!P57</f>
        <v>R29,2017,00000000,20180630,E,TEA4,@TEA409,</v>
      </c>
    </row>
    <row r="39" ht="12.75">
      <c r="A39" s="108" t="str">
        <f>'TEA1-5'!P58</f>
        <v>R29,2017,00000000,20180630,E,TEA4,@TEA410,</v>
      </c>
    </row>
    <row r="40" ht="12.75">
      <c r="A40" s="108" t="str">
        <f>'TEA1-5'!P59</f>
        <v>R29,2017,00000000,20180630,E,TEA4,@TEA411,</v>
      </c>
    </row>
    <row r="41" ht="12.75">
      <c r="A41" s="108" t="str">
        <f>'TEA1-5'!P60</f>
        <v>R29,2017,00000000,20180630,E,TEA4,@TEA412,</v>
      </c>
    </row>
    <row r="42" ht="12.75">
      <c r="A42" s="108" t="str">
        <f>'TEA1-5'!P61</f>
        <v>R29,2017,00000000,20180630,E,TEA4,@TEA413,</v>
      </c>
    </row>
    <row r="43" ht="12.75">
      <c r="A43" s="108" t="str">
        <f>'TEA1-5'!P62</f>
        <v>R29,2017,00000000,20180630,E,TEA4,@TEA414,</v>
      </c>
    </row>
    <row r="44" ht="12.75">
      <c r="A44" s="108" t="str">
        <f>'TEA1-5'!P63</f>
        <v>R29,2017,00000000,20180630,E,TEA4,@TEA415,</v>
      </c>
    </row>
    <row r="45" ht="12.75">
      <c r="A45" s="108" t="str">
        <f>'TEA1-5'!P64</f>
        <v>R29,2017,00000000,20180630,E,TEA4,@TEA416,</v>
      </c>
    </row>
    <row r="46" ht="12.75">
      <c r="A46" s="108" t="str">
        <f>'TEA1-5'!P65</f>
        <v>R29,2017,00000000,20180630,E,TEA4,@TEA417,</v>
      </c>
    </row>
    <row r="47" ht="12.75">
      <c r="A47" s="108" t="str">
        <f>'TEA1-5'!P66</f>
        <v>R29,2017,00000000,20180630,E,TEA4,@TEA418,</v>
      </c>
    </row>
    <row r="48" ht="12.75">
      <c r="A48" s="108" t="str">
        <f>'TEA1-5'!P67</f>
        <v>R29,2017,00000000,20180630,E,TEA4,@TEA419,</v>
      </c>
    </row>
    <row r="49" ht="12.75">
      <c r="A49" s="108" t="str">
        <f>'TEA1-5'!P68</f>
        <v>R29,2017,00000000,20180630,E,TEA4,@TEA420,0</v>
      </c>
    </row>
    <row r="50" ht="12.75">
      <c r="A50" s="108" t="str">
        <f>'TEA1-5'!P75</f>
        <v>R29,2017,00000000,20180630,N,TEA5</v>
      </c>
    </row>
    <row r="51" ht="12.75">
      <c r="A51" s="108" t="str">
        <f>TEL_1!O8</f>
        <v>R29,2017,00000000,20180630,E,TEL,@TEL00101,,,,</v>
      </c>
    </row>
    <row r="52" ht="12.75">
      <c r="A52" s="108" t="str">
        <f>TEL_1!O9</f>
        <v>R29,2017,00000000,20180630,E,TEL,@TEL00102,KLLEANY,EUR,EUR,</v>
      </c>
    </row>
    <row r="53" ht="12.75">
      <c r="A53" s="108" t="str">
        <f>TEL_1!O10</f>
        <v>R29,2017,00000000,20180630,E,TEL,@TEL00103,KLLEANY,20161231,20171231,</v>
      </c>
    </row>
    <row r="54" ht="12.75">
      <c r="A54" s="108" t="str">
        <f>TEL_1!O11</f>
        <v>R29,2017,00000000,20180630,E,TEL,@TEL00104,,,,</v>
      </c>
    </row>
    <row r="55" ht="12.75">
      <c r="A55" s="108" t="str">
        <f>TEL_1!O12</f>
        <v>R29,2017,00000000,20180630,E,TEL,@TEL00105,KLLEANY,100.00,89.61,</v>
      </c>
    </row>
    <row r="56" ht="12.75">
      <c r="A56" s="108" t="str">
        <f>TEL_1!O13</f>
        <v>R29,2017,00000000,20180630,E,TEL,@TEL00106,KLLEANY,20000,10000,</v>
      </c>
    </row>
    <row r="57" ht="12.75">
      <c r="A57" s="108" t="str">
        <f>TEL_1!O14</f>
        <v>R29,2017,00000000,20180630,E,TEL,@TEL00107,,,,</v>
      </c>
    </row>
    <row r="58" ht="12.75">
      <c r="A58" s="108" t="str">
        <f>TEL_1!O15</f>
        <v>R29,2017,00000000,20180630,E,TEL,@TEL00108,,,,</v>
      </c>
    </row>
    <row r="59" ht="12.75">
      <c r="A59" s="108" t="str">
        <f>TEL_1!O16</f>
        <v>R29,2017,00000000,20180630,E,TEL,@TEL00109,,,,</v>
      </c>
    </row>
    <row r="60" ht="12.75">
      <c r="A60" s="108" t="str">
        <f>TEL_1!O17</f>
        <v>R29,2017,00000000,20180630,E,TEL,@TEL00110,,,,</v>
      </c>
    </row>
    <row r="61" ht="12.75">
      <c r="A61" s="108" t="str">
        <f>TEL_1!O18</f>
        <v>R29,2017,00000000,20180630,E,TEL,@TEL00111,,,,</v>
      </c>
    </row>
    <row r="62" ht="12.75">
      <c r="A62" s="108" t="str">
        <f>TEL_1!O19</f>
        <v>R29,2017,00000000,20180630,E,TEL,@TEL00112,,,,</v>
      </c>
    </row>
    <row r="63" ht="12.75">
      <c r="A63" s="108" t="str">
        <f>TEL_1!O20</f>
        <v>R29,2017,00000000,20180630,E,TEL,@TEL00113,KLLEANY,640,640,</v>
      </c>
    </row>
    <row r="64" ht="12.75">
      <c r="A64" s="108" t="str">
        <f>TEL_1!O21</f>
        <v>R29,2017,00000000,20180630,E,TEL,@TEL00114,,,,</v>
      </c>
    </row>
    <row r="65" ht="12.75">
      <c r="A65" s="108" t="str">
        <f>TEL_1!O22</f>
        <v>R29,2017,00000000,20180630,E,TEL,@TEL00115,,,,</v>
      </c>
    </row>
    <row r="66" ht="12.75">
      <c r="A66" s="108" t="str">
        <f>TEL_1!O23</f>
        <v>R29,2017,00000000,20180630,E,TEL,@TEL00116,KLLEANY,433,523,</v>
      </c>
    </row>
    <row r="67" ht="12.75">
      <c r="A67" s="108" t="str">
        <f>TEL_1!O24</f>
        <v>R29,2017,00000000,20180630,E,TEL,@TEL00117,KLLEANY,222,222,</v>
      </c>
    </row>
    <row r="68" ht="12.75">
      <c r="A68" s="108" t="str">
        <f>TEL_1!O25</f>
        <v>R29,2017,00000000,20180630,E,TEL,@TEL00118,KLLEANY,90,120,</v>
      </c>
    </row>
    <row r="69" ht="12.75">
      <c r="A69" s="108" t="str">
        <f>TEL_1!O26</f>
        <v>R29,2017,00000000,20180630,E,TEL,@TEL00119,KLLEANY,1385,1505,</v>
      </c>
    </row>
    <row r="70" ht="12.75">
      <c r="A70" s="108" t="str">
        <f>TEL_1!O27</f>
        <v>R29,2017,00000000,20180630,E,TEL,@TEL00120,,,,</v>
      </c>
    </row>
    <row r="71" ht="12.75">
      <c r="A71" s="108" t="str">
        <f>TEL_1!O28</f>
        <v>R29,2017,00000000,20180630,E,TEL,@TEL00121,KLLEANY,,,120</v>
      </c>
    </row>
    <row r="72" ht="12.75">
      <c r="A72" s="108" t="str">
        <f>TEL_1!O29</f>
        <v>R29,2017,00000000,20180630,E,TEL,@TEL00122,KLLEANY,,,110</v>
      </c>
    </row>
    <row r="73" ht="12.75">
      <c r="A73" s="108" t="str">
        <f>TEL_1!O30</f>
        <v>R29,2017,00000000,20180630,E,TEL,@TEL00123,KLLEANY,,,90</v>
      </c>
    </row>
    <row r="74" ht="12.75">
      <c r="A74" s="108" t="str">
        <f>TEL_1!O31</f>
        <v>R29,2017,00000000,20180630,E,TEL,@TEL00124,KLLEANY,,,80</v>
      </c>
    </row>
    <row r="75" ht="12.75">
      <c r="A75" s="108" t="str">
        <f>TEL_1!O32</f>
        <v>R29,2017,00000000,20180630,E,TEL,@TEL00125,,,,</v>
      </c>
    </row>
    <row r="76" ht="12.75">
      <c r="A76" s="108" t="str">
        <f>TEL_1!O33</f>
        <v>R29,2017,00000000,20180630,E,TEL,@TEL00126,KLLEANY,,,</v>
      </c>
    </row>
    <row r="77" ht="12.75">
      <c r="A77" s="108" t="str">
        <f>TEL_1!O34</f>
        <v>R29,2017,00000000,20180630,E,TEL,@TEL00127,KLLEANY,,,</v>
      </c>
    </row>
    <row r="78" ht="12.75">
      <c r="A78" s="108" t="str">
        <f>TEL_1!O35</f>
        <v>R29,2017,00000000,20180630,E,TEL,@TEL00128,,,,</v>
      </c>
    </row>
    <row r="79" ht="12.75">
      <c r="A79" s="108" t="str">
        <f>TEL_1!O36</f>
        <v>R29,2017,00000000,20180630,E,TEL,@TEL00129,KLLEANY,,,</v>
      </c>
    </row>
    <row r="80" ht="12.75">
      <c r="A80" s="108" t="str">
        <f>TEL_1!O37</f>
        <v>R29,2017,00000000,20180630,E,TEL,@TEL00130,KLLEANY,,,-9</v>
      </c>
    </row>
    <row r="81" ht="12.75">
      <c r="A81" s="108" t="str">
        <f>TEL_1!O38</f>
        <v>R29,2017,00000000,20180630,E,TEL,@TEL00131,KLLEANY,,,7</v>
      </c>
    </row>
    <row r="82" ht="12.75">
      <c r="A82" s="108" t="str">
        <f>TEL_1!O39</f>
        <v>R29,2017,00000000,20180630,E,TEL,@TEL00132,KLLEANY,,,</v>
      </c>
    </row>
    <row r="83" ht="12.75">
      <c r="A83" s="108" t="str">
        <f>TEL_1!O40</f>
        <v>R29,2017,00000000,20180630,E,TEL,@TEL00133,KLLEANY,,,</v>
      </c>
    </row>
    <row r="84" ht="12.75">
      <c r="A84" s="108" t="str">
        <f>TEL_1!O41</f>
        <v>R29,2017,00000000,20180630,E,TEL,@TEL00134,KLLEANY,,,-11</v>
      </c>
    </row>
    <row r="85" ht="12.75">
      <c r="A85" s="108" t="str">
        <f>TEL_1!O42</f>
        <v>R29,2017,00000000,20180630,E,TEL,@TEL00135,KLLEANY,,,</v>
      </c>
    </row>
    <row r="86" ht="12.75">
      <c r="A86" s="108" t="str">
        <f>TEL_1!O43</f>
        <v>R29,2017,00000000,20180630,E,TEL,@TEL00136,KLLEANY,,,</v>
      </c>
    </row>
    <row r="87" ht="12.75">
      <c r="A87" s="108" t="str">
        <f>TEL_1!O44</f>
        <v>R29,2017,00000000,20180630,E,TEL,@TEL00137,KLLEANY,,,-15</v>
      </c>
    </row>
    <row r="88" ht="12.75">
      <c r="A88" s="108" t="str">
        <f>TEL_1!O45</f>
        <v>R29,2017,00000000,20180630,E,TEL,@TEL00138,KLLEANY,,,36</v>
      </c>
    </row>
    <row r="89" ht="12.75">
      <c r="A89" s="108" t="str">
        <f>TEL_1!O46</f>
        <v>R29,2017,00000000,20180630,E,TEL,@TEL00139,KLLEANY,,,</v>
      </c>
    </row>
    <row r="90" ht="12.75">
      <c r="A90" s="108" t="str">
        <f>TEL_1!O47</f>
        <v>R29,2017,00000000,20180630,E,TEL,@TEL00140,KLLEANY,,,42</v>
      </c>
    </row>
    <row r="91" ht="12.75">
      <c r="A91" s="108" t="str">
        <f>TEL_1!O48</f>
        <v>R29,2017,00000000,20180630,E,TEL,@TEL00141,KLLEANY,,,-55</v>
      </c>
    </row>
    <row r="92" ht="12.75">
      <c r="A92" s="108" t="str">
        <f>TEL_1!O49</f>
        <v>R29,2017,00000000,20180630,E,TEL,@TEL00142,KLLEANY,,,</v>
      </c>
    </row>
    <row r="93" ht="12.75">
      <c r="A93" s="108" t="str">
        <f>TEL_1!O50</f>
        <v>R29,2017,00000000,20180630,E,TEL,@TEL00143,KLLEANY,,,</v>
      </c>
    </row>
    <row r="94" ht="12.75">
      <c r="A94" s="108" t="str">
        <f>TEL_1!O51</f>
        <v>R29,2017,00000000,20180630,E,TEL,@TEL00144,KLLEANY,,,</v>
      </c>
    </row>
    <row r="95" ht="12.75">
      <c r="A95" s="108" t="str">
        <f>TEL_1!O52</f>
        <v>R29,2017,00000000,20180630,E,TEL,@TEL00145,KLLEANY,,,</v>
      </c>
    </row>
    <row r="96" ht="12.75">
      <c r="A96" s="108" t="str">
        <f>TEL_1!O53</f>
        <v>R29,2017,00000000,20180630,E,TEL,@TEL00146,,,,</v>
      </c>
    </row>
    <row r="97" ht="12.75">
      <c r="A97" s="108" t="str">
        <f>TEL_1!O54</f>
        <v>R29,2017,00000000,20180630,E,TEL,@TEL00147,,,,</v>
      </c>
    </row>
    <row r="98" ht="12.75">
      <c r="A98" s="108" t="str">
        <f>TEL_1!O55</f>
        <v>R29,2017,00000000,20180630,E,TEL,@TEL00148,KLLEANY,,,-5</v>
      </c>
    </row>
    <row r="99" ht="12.75">
      <c r="A99" s="108" t="str">
        <f>TEL_1!O56</f>
        <v>R29,2017,00000000,20180630,E,TEL,@TEL00149,,,,</v>
      </c>
    </row>
    <row r="100" ht="12.75">
      <c r="A100" s="108" t="str">
        <f>TEL_1!O57</f>
        <v>R29,2017,00000000,20180630,E,TEL,@TEL00150,KLLEANY,,,1011</v>
      </c>
    </row>
    <row r="101" ht="12.75">
      <c r="A101" s="108" t="str">
        <f>TEL_1!O58</f>
        <v>R29,2017,00000000,20180630,E,TEL,@TEL00151,KLLEANY,,,567</v>
      </c>
    </row>
    <row r="102" ht="12.75">
      <c r="A102" s="108" t="str">
        <f>TEL_1!O59</f>
        <v>R29,2017,00000000,20180630,E,TEL,@TEL00152,KLLEANY,,,45</v>
      </c>
    </row>
    <row r="103" ht="12.75">
      <c r="A103" s="108" t="str">
        <f>TEL_1!O60</f>
        <v>R29,2017,00000000,20180630,E,TEL,@TEL00153,KLLEANY,,,21</v>
      </c>
    </row>
    <row r="104" ht="12.75">
      <c r="A104" s="108" t="str">
        <f>TEL_1!O61</f>
        <v>R29,2017,00000000,20180630,E,TEL,@TEL00154,KLLEANY,,,587</v>
      </c>
    </row>
    <row r="105" ht="12.75">
      <c r="A105" s="108" t="str">
        <f>TEL_1!O62</f>
        <v>R29,2017,00000000,20180630,E,TEL,@TEL00155,KLLEANY,,,67</v>
      </c>
    </row>
    <row r="106" ht="12.75">
      <c r="A106" s="108" t="str">
        <f>TEL_1!O63</f>
        <v>R29,2017,00000000,20180630,E,TEL,@TEL00156,KLLEANY,,,31</v>
      </c>
    </row>
    <row r="107" ht="12.75">
      <c r="A107" s="108" t="str">
        <f>TEL_1!O64</f>
        <v>R29,2017,00000000,20180630,E,TEL,@TEL00157,KLLEANY,,,42</v>
      </c>
    </row>
    <row r="108" ht="12.75">
      <c r="A108" s="108" t="str">
        <f>TEL_1!O65</f>
        <v>R29,2017,00000000,20180630,E,TEL,@TEL00158,KLLEANY,,,18</v>
      </c>
    </row>
    <row r="109" ht="12.75">
      <c r="A109" s="108" t="str">
        <f>TEL_1!O66</f>
        <v>R29,2017,00000000,20180630,E,TEL,@TEL00159,KLLEANY,,,13</v>
      </c>
    </row>
    <row r="110" ht="12.75">
      <c r="A110" s="108" t="str">
        <f>TEL_1!O67</f>
        <v>R29,2017,00000000,20180630,E,TEL,@TEL00160,KLLEANY,,,52</v>
      </c>
    </row>
    <row r="111" ht="12.75">
      <c r="A111" s="108" t="str">
        <f>TEL_1!O68</f>
        <v>R29,2017,00000000,20180630,E,TEL,@TEL00161,,,,</v>
      </c>
    </row>
    <row r="112" ht="12.75">
      <c r="A112" s="108" t="str">
        <f>TEL_1!O69</f>
        <v>R29,2017,00000000,20180630,E,TEL,@TEL00162,,,,</v>
      </c>
    </row>
    <row r="113" ht="12.75">
      <c r="A113" s="108" t="str">
        <f>TEL_1!O70</f>
        <v>R29,2017,00000000,20180630,E,TEL,@TEL00163,,,,</v>
      </c>
    </row>
    <row r="114" ht="12.75">
      <c r="A114" s="108" t="str">
        <f>TEL_1!O71</f>
        <v>R29,2017,00000000,20180630,E,TEL,@TEL00164,,,,</v>
      </c>
    </row>
    <row r="115" ht="12.75">
      <c r="A115" s="108" t="str">
        <f>TEL_1!O72</f>
        <v>R29,2017,00000000,20180630,E,TEL,@TEL00165,,,,</v>
      </c>
    </row>
    <row r="116" ht="12.75">
      <c r="A116" s="108" t="str">
        <f>TEL_1!O73</f>
        <v>R29,2017,00000000,20180630,E,TEL,@TEL00166,,,,</v>
      </c>
    </row>
    <row r="117" ht="12.75">
      <c r="A117" s="108" t="str">
        <f>TEL_1!O74</f>
        <v>R29,2017,00000000,20180630,E,TEL,@TEL00167,,,,</v>
      </c>
    </row>
    <row r="118" ht="12.75">
      <c r="A118" s="108" t="str">
        <f>TEL_1!O75</f>
        <v>R29,2017,00000000,20180630,E,TEL,@TEL00168,,,,</v>
      </c>
    </row>
    <row r="119" ht="12.75">
      <c r="A119" s="108" t="str">
        <f>TEL_1!O76</f>
        <v>R29,2017,00000000,20180630,E,TEL,@TEL00169,,,,</v>
      </c>
    </row>
    <row r="120" ht="12.75">
      <c r="A120" s="108" t="str">
        <f>TEL_1!O77</f>
        <v>R29,2017,00000000,20180630,E,TEL,@TEL00170,,,,</v>
      </c>
    </row>
    <row r="121" ht="12.75">
      <c r="A121" s="108" t="str">
        <f>TEL_1!O78</f>
        <v>R29,2017,00000000,20180630,E,TEL,@TEL00171,,,,</v>
      </c>
    </row>
    <row r="122" ht="12.75">
      <c r="A122" s="108" t="str">
        <f>TEL_1!O79</f>
        <v>R29,2017,00000000,20180630,E,TEL,@TEL00172,,,,</v>
      </c>
    </row>
    <row r="123" ht="12.75">
      <c r="A123" s="108" t="str">
        <f>TEL_2!O8</f>
        <v>R29,2017,00000000,20180630,E,TEL,@TEL00201,,,,</v>
      </c>
    </row>
    <row r="124" ht="12.75">
      <c r="A124" s="108" t="str">
        <f>TEL_2!O9</f>
        <v>R29,2017,00000000,20180630,E,TEL,@TEL00202,KTLEANY,USD,USD,</v>
      </c>
    </row>
    <row r="125" ht="12.75">
      <c r="A125" s="108" t="str">
        <f>TEL_2!O10</f>
        <v>R29,2017,00000000,20180630,E,TEL,@TEL00203,KTLEANY,20161231,20171231,</v>
      </c>
    </row>
    <row r="126" ht="12.75">
      <c r="A126" s="108" t="str">
        <f>TEL_2!O11</f>
        <v>R29,2017,00000000,20180630,E,TEL,@TEL00204,,,,</v>
      </c>
    </row>
    <row r="127" ht="12.75">
      <c r="A127" s="108" t="str">
        <f>TEL_2!O12</f>
        <v>R29,2017,00000000,20180630,E,TEL,@TEL00205,,,,</v>
      </c>
    </row>
    <row r="128" ht="12.75">
      <c r="A128" s="108" t="str">
        <f>TEL_2!O13</f>
        <v>R29,2017,00000000,20180630,E,TEL,@TEL00206,,,,</v>
      </c>
    </row>
    <row r="129" ht="12.75">
      <c r="A129" s="108" t="str">
        <f>TEL_2!O14</f>
        <v>R29,2017,00000000,20180630,E,TEL,@TEL00207,,,,</v>
      </c>
    </row>
    <row r="130" ht="12.75">
      <c r="A130" s="108" t="str">
        <f>TEL_2!O15</f>
        <v>R29,2017,00000000,20180630,E,TEL,@TEL00208,,,,</v>
      </c>
    </row>
    <row r="131" ht="12.75">
      <c r="A131" s="108" t="str">
        <f>TEL_2!O16</f>
        <v>R29,2017,00000000,20180630,E,TEL,@TEL00209,,,,</v>
      </c>
    </row>
    <row r="132" ht="12.75">
      <c r="A132" s="108" t="str">
        <f>TEL_2!O17</f>
        <v>R29,2017,00000000,20180630,E,TEL,@TEL00210,KTLEANY,KLLEANY,KLLEANY,</v>
      </c>
    </row>
    <row r="133" ht="12.75">
      <c r="A133" s="108" t="str">
        <f>TEL_2!O18</f>
        <v>R29,2017,00000000,20180630,E,TEL,@TEL00211,KTLEANY,60.00,60.00,</v>
      </c>
    </row>
    <row r="134" ht="12.75">
      <c r="A134" s="108" t="str">
        <f>TEL_2!O19</f>
        <v>R29,2017,00000000,20180630,E,TEL,@TEL00212,,,,</v>
      </c>
    </row>
    <row r="135" ht="12.75">
      <c r="A135" s="108" t="str">
        <f>TEL_2!O20</f>
        <v>R29,2017,00000000,20180630,E,TEL,@TEL00213,KTLEANY,640,640,</v>
      </c>
    </row>
    <row r="136" ht="12.75">
      <c r="A136" s="108" t="str">
        <f>TEL_2!O21</f>
        <v>R29,2017,00000000,20180630,E,TEL,@TEL00214,,,,</v>
      </c>
    </row>
    <row r="137" ht="12.75">
      <c r="A137" s="108" t="str">
        <f>TEL_2!O22</f>
        <v>R29,2017,00000000,20180630,E,TEL,@TEL00215,,,,</v>
      </c>
    </row>
    <row r="138" ht="12.75">
      <c r="A138" s="108" t="str">
        <f>TEL_2!O23</f>
        <v>R29,2017,00000000,20180630,E,TEL,@TEL00216,KTLEANY,433,523,</v>
      </c>
    </row>
    <row r="139" ht="12.75">
      <c r="A139" s="108" t="str">
        <f>TEL_2!O24</f>
        <v>R29,2017,00000000,20180630,E,TEL,@TEL00217,KTLEANY,222,222,</v>
      </c>
    </row>
    <row r="140" ht="12.75">
      <c r="A140" s="108" t="str">
        <f>TEL_2!O25</f>
        <v>R29,2017,00000000,20180630,E,TEL,@TEL00218,KTLEANY,90,120,</v>
      </c>
    </row>
    <row r="141" ht="12.75">
      <c r="A141" s="108" t="str">
        <f>TEL_2!O26</f>
        <v>R29,2017,00000000,20180630,E,TEL,@TEL00219,KTLEANY,1385,1505,</v>
      </c>
    </row>
    <row r="142" ht="12.75">
      <c r="A142" s="108" t="str">
        <f>TEL_2!O27</f>
        <v>R29,2017,00000000,20180630,E,TEL,@TEL00220,,,,</v>
      </c>
    </row>
    <row r="143" ht="12.75">
      <c r="A143" s="108" t="str">
        <f>TEL_2!O28</f>
        <v>R29,2017,00000000,20180630,E,TEL,@TEL00221,KTLEANY,,,120</v>
      </c>
    </row>
    <row r="144" ht="12.75">
      <c r="A144" s="108" t="str">
        <f>TEL_2!O29</f>
        <v>R29,2017,00000000,20180630,E,TEL,@TEL00222,KTLEANY,,,70</v>
      </c>
    </row>
    <row r="145" ht="12.75">
      <c r="A145" s="108" t="str">
        <f>TEL_2!O30</f>
        <v>R29,2017,00000000,20180630,E,TEL,@TEL00223,KTLEANY,,,70</v>
      </c>
    </row>
    <row r="146" ht="12.75">
      <c r="A146" s="108" t="str">
        <f>TEL_2!O31</f>
        <v>R29,2017,00000000,20180630,E,TEL,@TEL00224,KTLEANY,,,</v>
      </c>
    </row>
    <row r="147" ht="12.75">
      <c r="A147" s="108" t="str">
        <f>TEL_2!O32</f>
        <v>R29,2017,00000000,20180630,E,TEL,@TEL00225,,,,</v>
      </c>
    </row>
    <row r="148" ht="12.75">
      <c r="A148" s="108" t="str">
        <f>TEL_2!O33</f>
        <v>R29,2017,00000000,20180630,E,TEL,@TEL00226,KTLEANY,,,</v>
      </c>
    </row>
    <row r="149" ht="12.75">
      <c r="A149" s="108" t="str">
        <f>TEL_2!O34</f>
        <v>R29,2017,00000000,20180630,E,TEL,@TEL00227,KTLEANY,,,</v>
      </c>
    </row>
    <row r="150" ht="12.75">
      <c r="A150" s="108" t="str">
        <f>TEL_2!O35</f>
        <v>R29,2017,00000000,20180630,E,TEL,@TEL00228,,,,</v>
      </c>
    </row>
    <row r="151" ht="12.75">
      <c r="A151" s="108" t="str">
        <f>TEL_2!O36</f>
        <v>R29,2017,00000000,20180630,E,TEL,@TEL00229,KTLEANY,,,</v>
      </c>
    </row>
    <row r="152" ht="12.75">
      <c r="A152" s="108" t="str">
        <f>TEL_2!O37</f>
        <v>R29,2017,00000000,20180630,E,TEL,@TEL00230,KTLEANY,,,-9</v>
      </c>
    </row>
    <row r="153" ht="12.75">
      <c r="A153" s="108" t="str">
        <f>TEL_2!O38</f>
        <v>R29,2017,00000000,20180630,E,TEL,@TEL00231,KTLEANY,,,7</v>
      </c>
    </row>
    <row r="154" ht="12.75">
      <c r="A154" s="108" t="str">
        <f>TEL_2!O39</f>
        <v>R29,2017,00000000,20180630,E,TEL,@TEL00232,KTLEANY,,,</v>
      </c>
    </row>
    <row r="155" ht="12.75">
      <c r="A155" s="108" t="str">
        <f>TEL_2!O40</f>
        <v>R29,2017,00000000,20180630,E,TEL,@TEL00233,KTLEANY,,,</v>
      </c>
    </row>
    <row r="156" ht="12.75">
      <c r="A156" s="108" t="str">
        <f>TEL_2!O41</f>
        <v>R29,2017,00000000,20180630,E,TEL,@TEL00234,KTLEANY,,,-11</v>
      </c>
    </row>
    <row r="157" ht="12.75">
      <c r="A157" s="108" t="str">
        <f>TEL_2!O42</f>
        <v>R29,2017,00000000,20180630,E,TEL,@TEL00235,KTLEANY,,,</v>
      </c>
    </row>
    <row r="158" ht="12.75">
      <c r="A158" s="108" t="str">
        <f>TEL_2!O43</f>
        <v>R29,2017,00000000,20180630,E,TEL,@TEL00236,KTLEANY,,,</v>
      </c>
    </row>
    <row r="159" ht="12.75">
      <c r="A159" s="108" t="str">
        <f>TEL_2!O44</f>
        <v>R29,2017,00000000,20180630,E,TEL,@TEL00237,KTLEANY,,,-15</v>
      </c>
    </row>
    <row r="160" ht="12.75">
      <c r="A160" s="108" t="str">
        <f>TEL_2!O45</f>
        <v>R29,2017,00000000,20180630,E,TEL,@TEL00238,KTLEANY,,,36</v>
      </c>
    </row>
    <row r="161" ht="12.75">
      <c r="A161" s="108" t="str">
        <f>TEL_2!O46</f>
        <v>R29,2017,00000000,20180630,E,TEL,@TEL00239,KTLEANY,,,</v>
      </c>
    </row>
    <row r="162" ht="12.75">
      <c r="A162" s="108" t="str">
        <f>TEL_2!O47</f>
        <v>R29,2017,00000000,20180630,E,TEL,@TEL00240,KTLEANY,,,42</v>
      </c>
    </row>
    <row r="163" ht="12.75">
      <c r="A163" s="108" t="str">
        <f>TEL_2!O48</f>
        <v>R29,2017,00000000,20180630,E,TEL,@TEL00241,KTLEANY,,,-55</v>
      </c>
    </row>
    <row r="164" ht="12.75">
      <c r="A164" s="108" t="str">
        <f>TEL_2!O49</f>
        <v>R29,2017,00000000,20180630,E,TEL,@TEL00242,KTLEANY,,,</v>
      </c>
    </row>
    <row r="165" ht="12.75">
      <c r="A165" s="108" t="str">
        <f>TEL_2!O50</f>
        <v>R29,2017,00000000,20180630,E,TEL,@TEL00243,KTLEANY,,,</v>
      </c>
    </row>
    <row r="166" ht="12.75">
      <c r="A166" s="108" t="str">
        <f>TEL_2!O51</f>
        <v>R29,2017,00000000,20180630,E,TEL,@TEL00244,KTLEANY,,,</v>
      </c>
    </row>
    <row r="167" ht="12.75">
      <c r="A167" s="108" t="str">
        <f>TEL_2!O52</f>
        <v>R29,2017,00000000,20180630,E,TEL,@TEL00245,KTLEANY,,,</v>
      </c>
    </row>
    <row r="168" ht="12.75">
      <c r="A168" s="108" t="str">
        <f>TEL_2!O53</f>
        <v>R29,2017,00000000,20180630,E,TEL,@TEL00246,,,,</v>
      </c>
    </row>
    <row r="169" ht="12.75">
      <c r="A169" s="108" t="str">
        <f>TEL_2!O54</f>
        <v>R29,2017,00000000,20180630,E,TEL,@TEL00247,,,,</v>
      </c>
    </row>
    <row r="170" ht="12.75">
      <c r="A170" s="108" t="str">
        <f>TEL_2!O55</f>
        <v>R29,2017,00000000,20180630,E,TEL,@TEL00248,KTLEANY,,,-5</v>
      </c>
    </row>
    <row r="171" ht="12.75">
      <c r="A171" s="108" t="str">
        <f>TEL_2!O56</f>
        <v>R29,2017,00000000,20180630,E,TEL,@TEL00249,,,,</v>
      </c>
    </row>
    <row r="172" ht="12.75">
      <c r="A172" s="108" t="str">
        <f>TEL_2!O57</f>
        <v>R29,2017,00000000,20180630,E,TEL,@TEL00250,KTLEANY,,,1011</v>
      </c>
    </row>
    <row r="173" ht="12.75">
      <c r="A173" s="108" t="str">
        <f>TEL_2!O58</f>
        <v>R29,2017,00000000,20180630,E,TEL,@TEL00251,KTLEANY,,,567</v>
      </c>
    </row>
    <row r="174" ht="12.75">
      <c r="A174" s="108" t="str">
        <f>TEL_2!O59</f>
        <v>R29,2017,00000000,20180630,E,TEL,@TEL00252,KTLEANY,,,45</v>
      </c>
    </row>
    <row r="175" ht="12.75">
      <c r="A175" s="108" t="str">
        <f>TEL_2!O60</f>
        <v>R29,2017,00000000,20180630,E,TEL,@TEL00253,KTLEANY,,,21</v>
      </c>
    </row>
    <row r="176" ht="12.75">
      <c r="A176" s="108" t="str">
        <f>TEL_2!O61</f>
        <v>R29,2017,00000000,20180630,E,TEL,@TEL00254,KTLEANY,,,587</v>
      </c>
    </row>
    <row r="177" ht="12.75">
      <c r="A177" s="108" t="str">
        <f>TEL_2!O62</f>
        <v>R29,2017,00000000,20180630,E,TEL,@TEL00255,KTLEANY,,,67</v>
      </c>
    </row>
    <row r="178" ht="12.75">
      <c r="A178" s="108" t="str">
        <f>TEL_2!O63</f>
        <v>R29,2017,00000000,20180630,E,TEL,@TEL00256,KTLEANY,,,31</v>
      </c>
    </row>
    <row r="179" ht="12.75">
      <c r="A179" s="108" t="str">
        <f>TEL_2!O64</f>
        <v>R29,2017,00000000,20180630,E,TEL,@TEL00257,KTLEANY,,,42</v>
      </c>
    </row>
    <row r="180" ht="12.75">
      <c r="A180" s="108" t="str">
        <f>TEL_2!O65</f>
        <v>R29,2017,00000000,20180630,E,TEL,@TEL00258,KTLEANY,,,18</v>
      </c>
    </row>
    <row r="181" ht="12.75">
      <c r="A181" s="108" t="str">
        <f>TEL_2!O66</f>
        <v>R29,2017,00000000,20180630,E,TEL,@TEL00259,KTLEANY,,,13</v>
      </c>
    </row>
    <row r="182" ht="12.75">
      <c r="A182" s="108" t="str">
        <f>TEL_2!O67</f>
        <v>R29,2017,00000000,20180630,E,TEL,@TEL00260,KTLEANY,,,52</v>
      </c>
    </row>
    <row r="183" ht="12.75">
      <c r="A183" s="108" t="str">
        <f>TEL_2!O68</f>
        <v>R29,2017,00000000,20180630,E,TEL,@TEL00261,,,,</v>
      </c>
    </row>
    <row r="184" ht="12.75">
      <c r="A184" s="108" t="str">
        <f>TEL_2!O69</f>
        <v>R29,2017,00000000,20180630,E,TEL,@TEL00262,,,,</v>
      </c>
    </row>
    <row r="185" ht="12.75">
      <c r="A185" s="108" t="str">
        <f>TEL_2!O70</f>
        <v>R29,2017,00000000,20180630,E,TEL,@TEL00263,,,,</v>
      </c>
    </row>
    <row r="186" ht="12.75">
      <c r="A186" s="108" t="str">
        <f>TEL_2!O71</f>
        <v>R29,2017,00000000,20180630,E,TEL,@TEL00264,,,,</v>
      </c>
    </row>
    <row r="187" ht="12.75">
      <c r="A187" s="108" t="str">
        <f>TEL_2!O72</f>
        <v>R29,2017,00000000,20180630,E,TEL,@TEL00265,,,,</v>
      </c>
    </row>
    <row r="188" ht="12.75">
      <c r="A188" s="108" t="str">
        <f>TEL_2!O73</f>
        <v>R29,2017,00000000,20180630,E,TEL,@TEL00266,,,,</v>
      </c>
    </row>
    <row r="189" ht="12.75">
      <c r="A189" s="108" t="str">
        <f>TEL_2!O74</f>
        <v>R29,2017,00000000,20180630,E,TEL,@TEL00267,,,,</v>
      </c>
    </row>
    <row r="190" ht="12.75">
      <c r="A190" s="108" t="str">
        <f>TEL_2!O75</f>
        <v>R29,2017,00000000,20180630,E,TEL,@TEL00268,,,,</v>
      </c>
    </row>
    <row r="191" ht="12.75">
      <c r="A191" s="108" t="str">
        <f>TEL_2!O76</f>
        <v>R29,2017,00000000,20180630,E,TEL,@TEL00269,,,,</v>
      </c>
    </row>
    <row r="192" ht="12.75">
      <c r="A192" s="108" t="str">
        <f>TEL_2!O77</f>
        <v>R29,2017,00000000,20180630,E,TEL,@TEL00270,,,,</v>
      </c>
    </row>
    <row r="193" ht="12.75">
      <c r="A193" s="108" t="str">
        <f>TEL_2!O78</f>
        <v>R29,2017,00000000,20180630,E,TEL,@TEL00271,,,,</v>
      </c>
    </row>
    <row r="194" ht="12.75">
      <c r="A194" s="108" t="str">
        <f>TEL_2!O79</f>
        <v>R29,2017,00000000,20180630,E,TEL,@TEL00272,,,,</v>
      </c>
    </row>
    <row r="195" ht="12.75">
      <c r="A195" s="108" t="str">
        <f>TEL_3!O7</f>
        <v>R29,2017,00000000,20180630,E,TEL,@TEL00301,,,,</v>
      </c>
    </row>
    <row r="196" ht="12.75">
      <c r="A196" s="108" t="str">
        <f>TEL_3!O8</f>
        <v>R29,2017,00000000,20180630,E,TEL,@TEL00302,FIOK,USD,USD,</v>
      </c>
    </row>
    <row r="197" ht="12.75">
      <c r="A197" s="108" t="str">
        <f>TEL_3!O9</f>
        <v>R29,2017,00000000,20180630,E,TEL,@TEL00303,FIOK,20161231,20171231,</v>
      </c>
    </row>
    <row r="198" ht="12.75">
      <c r="A198" s="108" t="str">
        <f>TEL_3!O10</f>
        <v>R29,2017,00000000,20180630,E,TEL,@TEL00304,,,,</v>
      </c>
    </row>
    <row r="199" ht="12.75">
      <c r="A199" s="108" t="str">
        <f>TEL_3!O11</f>
        <v>R29,2017,00000000,20180630,E,TEL,@TEL00305,,,,</v>
      </c>
    </row>
    <row r="200" ht="12.75">
      <c r="A200" s="108" t="str">
        <f>TEL_3!O12</f>
        <v>R29,2017,00000000,20180630,E,TEL,@TEL00306,,,,</v>
      </c>
    </row>
    <row r="201" ht="12.75">
      <c r="A201" s="108" t="str">
        <f>TEL_3!O13</f>
        <v>R29,2017,00000000,20180630,E,TEL,@TEL00307,,,,</v>
      </c>
    </row>
    <row r="202" ht="12.75">
      <c r="A202" s="108" t="str">
        <f>TEL_3!O14</f>
        <v>R29,2017,00000000,20180630,E,TEL,@TEL00308,,,,</v>
      </c>
    </row>
    <row r="203" ht="12.75">
      <c r="A203" s="108" t="str">
        <f>TEL_3!O15</f>
        <v>R29,2017,00000000,20180630,E,TEL,@TEL00309,,,,</v>
      </c>
    </row>
    <row r="204" ht="12.75">
      <c r="A204" s="108" t="str">
        <f>TEL_3!O16</f>
        <v>R29,2017,00000000,20180630,E,TEL,@TEL00310,,,,</v>
      </c>
    </row>
    <row r="205" ht="12.75">
      <c r="A205" s="108" t="str">
        <f>TEL_3!O17</f>
        <v>R29,2017,00000000,20180630,E,TEL,@TEL00311,,,,</v>
      </c>
    </row>
    <row r="206" ht="12.75">
      <c r="A206" s="108" t="str">
        <f>TEL_3!O18</f>
        <v>R29,2017,00000000,20180630,E,TEL,@TEL00312,,,,</v>
      </c>
    </row>
    <row r="207" ht="12.75">
      <c r="A207" s="108" t="str">
        <f>TEL_3!O19</f>
        <v>R29,2017,00000000,20180630,E,TEL,@TEL00313,,,,</v>
      </c>
    </row>
    <row r="208" ht="12.75">
      <c r="A208" s="108" t="str">
        <f>TEL_3!O20</f>
        <v>R29,2017,00000000,20180630,E,TEL,@TEL00314,,,,</v>
      </c>
    </row>
    <row r="209" ht="12.75">
      <c r="A209" s="108" t="str">
        <f>TEL_3!O21</f>
        <v>R29,2017,00000000,20180630,E,TEL,@TEL00315,,,,</v>
      </c>
    </row>
    <row r="210" ht="12.75">
      <c r="A210" s="108" t="str">
        <f>TEL_3!O22</f>
        <v>R29,2017,00000000,20180630,E,TEL,@TEL00316,,,,</v>
      </c>
    </row>
    <row r="211" ht="12.75">
      <c r="A211" s="108" t="str">
        <f>TEL_3!O23</f>
        <v>R29,2017,00000000,20180630,E,TEL,@TEL00317,,,,</v>
      </c>
    </row>
    <row r="212" ht="12.75">
      <c r="A212" s="108" t="str">
        <f>TEL_3!O24</f>
        <v>R29,2017,00000000,20180630,E,TEL,@TEL00318,,,,</v>
      </c>
    </row>
    <row r="213" ht="12.75">
      <c r="A213" s="108" t="str">
        <f>TEL_3!O25</f>
        <v>R29,2017,00000000,20180630,E,TEL,@TEL00319,,,,</v>
      </c>
    </row>
    <row r="214" ht="12.75">
      <c r="A214" s="108" t="str">
        <f>TEL_3!O26</f>
        <v>R29,2017,00000000,20180630,E,TEL,@TEL00320,,,,</v>
      </c>
    </row>
    <row r="215" ht="12.75">
      <c r="A215" s="108" t="str">
        <f>TEL_3!O27</f>
        <v>R29,2017,00000000,20180630,E,TEL,@TEL00321,,,,</v>
      </c>
    </row>
    <row r="216" ht="12.75">
      <c r="A216" s="108" t="str">
        <f>TEL_3!O28</f>
        <v>R29,2017,00000000,20180630,E,TEL,@TEL00322,,,,</v>
      </c>
    </row>
    <row r="217" ht="12.75">
      <c r="A217" s="108" t="str">
        <f>TEL_3!O29</f>
        <v>R29,2017,00000000,20180630,E,TEL,@TEL00323,,,,</v>
      </c>
    </row>
    <row r="218" ht="12.75">
      <c r="A218" s="108" t="str">
        <f>TEL_3!O30</f>
        <v>R29,2017,00000000,20180630,E,TEL,@TEL00324,,,,</v>
      </c>
    </row>
    <row r="219" ht="12.75">
      <c r="A219" s="108" t="str">
        <f>TEL_3!O31</f>
        <v>R29,2017,00000000,20180630,E,TEL,@TEL00325,,,,</v>
      </c>
    </row>
    <row r="220" ht="12.75">
      <c r="A220" s="108" t="str">
        <f>TEL_3!O32</f>
        <v>R29,2017,00000000,20180630,E,TEL,@TEL00326,FIOK,650000,680000,</v>
      </c>
    </row>
    <row r="221" ht="12.75">
      <c r="A221" s="108" t="str">
        <f>TEL_3!O33</f>
        <v>R29,2017,00000000,20180630,E,TEL,@TEL00327,FIOK,,,30000</v>
      </c>
    </row>
    <row r="222" ht="12.75">
      <c r="A222" s="108" t="str">
        <f>TEL_3!O34</f>
        <v>R29,2017,00000000,20180630,E,TEL,@TEL00328,,,,</v>
      </c>
    </row>
    <row r="223" ht="12.75">
      <c r="A223" s="108" t="str">
        <f>TEL_3!O35</f>
        <v>R29,2017,00000000,20180630,E,TEL,@TEL00329,FIOK,,,</v>
      </c>
    </row>
    <row r="224" ht="12.75">
      <c r="A224" s="108" t="str">
        <f>TEL_3!O36</f>
        <v>R29,2017,00000000,20180630,E,TEL,@TEL00330,FIOK,,,</v>
      </c>
    </row>
    <row r="225" ht="12.75">
      <c r="A225" s="108" t="str">
        <f>TEL_3!O37</f>
        <v>R29,2017,00000000,20180630,E,TEL,@TEL00331,FIOK,,,20</v>
      </c>
    </row>
    <row r="226" ht="12.75">
      <c r="A226" s="108" t="str">
        <f>TEL_3!O38</f>
        <v>R29,2017,00000000,20180630,E,TEL,@TEL00332,FIOK,,,</v>
      </c>
    </row>
    <row r="227" ht="12.75">
      <c r="A227" s="108" t="str">
        <f>TEL_3!O39</f>
        <v>R29,2017,00000000,20180630,E,TEL,@TEL00333,FIOK,,,5</v>
      </c>
    </row>
    <row r="228" ht="12.75">
      <c r="A228" s="108" t="str">
        <f>TEL_3!O40</f>
        <v>R29,2017,00000000,20180630,E,TEL,@TEL00334,FIOK,,,</v>
      </c>
    </row>
    <row r="229" ht="12.75">
      <c r="A229" s="108" t="str">
        <f>TEL_3!O41</f>
        <v>R29,2017,00000000,20180630,E,TEL,@TEL00335,FIOK,,,</v>
      </c>
    </row>
    <row r="230" ht="12.75">
      <c r="A230" s="108" t="str">
        <f>TEL_3!O42</f>
        <v>R29,2017,00000000,20180630,E,TEL,@TEL00336,FIOK,,,</v>
      </c>
    </row>
    <row r="231" ht="12.75">
      <c r="A231" s="108" t="str">
        <f>TEL_3!O43</f>
        <v>R29,2017,00000000,20180630,E,TEL,@TEL00337,FIOK,,,-13</v>
      </c>
    </row>
    <row r="232" ht="12.75">
      <c r="A232" s="108" t="str">
        <f>TEL_3!O44</f>
        <v>R29,2017,00000000,20180630,E,TEL,@TEL00338,FIOK,,,20</v>
      </c>
    </row>
    <row r="233" ht="12.75">
      <c r="A233" s="108" t="str">
        <f>TEL_3!O45</f>
        <v>R29,2017,00000000,20180630,E,TEL,@TEL00339,FIOK,,,-38</v>
      </c>
    </row>
    <row r="234" ht="12.75">
      <c r="A234" s="108" t="str">
        <f>TEL_3!O46</f>
        <v>R29,2017,00000000,20180630,E,TEL,@TEL00340,FIOK,,,8</v>
      </c>
    </row>
    <row r="235" ht="12.75">
      <c r="A235" s="108" t="str">
        <f>TEL_3!O47</f>
        <v>R29,2017,00000000,20180630,E,TEL,@TEL00341,FIOK,,,</v>
      </c>
    </row>
    <row r="236" ht="12.75">
      <c r="A236" s="108" t="str">
        <f>TEL_3!O48</f>
        <v>R29,2017,00000000,20180630,E,TEL,@TEL00342,FIOK,,,</v>
      </c>
    </row>
    <row r="237" ht="12.75">
      <c r="A237" s="108" t="str">
        <f>TEL_3!O49</f>
        <v>R29,2017,00000000,20180630,E,TEL,@TEL00343,FIOK,,,</v>
      </c>
    </row>
    <row r="238" ht="12.75">
      <c r="A238" s="108" t="str">
        <f>TEL_3!O50</f>
        <v>R29,2017,00000000,20180630,E,TEL,@TEL00344,FIOK,,,15</v>
      </c>
    </row>
    <row r="239" ht="12.75">
      <c r="A239" s="108" t="str">
        <f>TEL_3!O51</f>
        <v>R29,2017,00000000,20180630,E,TEL,@TEL00345,FIOK,,,-9</v>
      </c>
    </row>
    <row r="240" ht="12.75">
      <c r="A240" s="108" t="str">
        <f>TEL_3!O52</f>
        <v>R29,2017,00000000,20180630,E,TEL,@TEL00346,,,,</v>
      </c>
    </row>
    <row r="241" ht="12.75">
      <c r="A241" s="108" t="str">
        <f>TEL_3!O53</f>
        <v>R29,2017,00000000,20180630,E,TEL,@TEL00347,,,,</v>
      </c>
    </row>
    <row r="242" ht="12.75">
      <c r="A242" s="108" t="str">
        <f>TEL_3!O54</f>
        <v>R29,2017,00000000,20180630,E,TEL,@TEL00348,FIOK,,,8</v>
      </c>
    </row>
    <row r="243" ht="12.75">
      <c r="A243" s="108" t="str">
        <f>TEL_3!O55</f>
        <v>R29,2017,00000000,20180630,E,TEL,@TEL00349,,,,</v>
      </c>
    </row>
    <row r="244" ht="12.75">
      <c r="A244" s="108" t="str">
        <f>TEL_3!O56</f>
        <v>R29,2017,00000000,20180630,E,TEL,@TEL00350,,,,</v>
      </c>
    </row>
    <row r="245" ht="12.75">
      <c r="A245" s="108" t="str">
        <f>TEL_3!O57</f>
        <v>R29,2017,00000000,20180630,E,TEL,@TEL00351,,,,</v>
      </c>
    </row>
    <row r="246" ht="12.75">
      <c r="A246" s="108" t="str">
        <f>TEL_3!O58</f>
        <v>R29,2017,00000000,20180630,E,TEL,@TEL00352,,,,</v>
      </c>
    </row>
    <row r="247" ht="12.75">
      <c r="A247" s="108" t="str">
        <f>TEL_3!O59</f>
        <v>R29,2017,00000000,20180630,E,TEL,@TEL00353,,,,</v>
      </c>
    </row>
    <row r="248" ht="12.75">
      <c r="A248" s="108" t="str">
        <f>TEL_3!O60</f>
        <v>R29,2017,00000000,20180630,E,TEL,@TEL00354,,,,</v>
      </c>
    </row>
    <row r="249" ht="12.75">
      <c r="A249" s="108" t="str">
        <f>TEL_3!O61</f>
        <v>R29,2017,00000000,20180630,E,TEL,@TEL00355,,,,</v>
      </c>
    </row>
    <row r="250" ht="12.75">
      <c r="A250" s="108" t="str">
        <f>TEL_3!O62</f>
        <v>R29,2017,00000000,20180630,E,TEL,@TEL00356,,,,</v>
      </c>
    </row>
    <row r="251" ht="12.75">
      <c r="A251" s="108" t="str">
        <f>TEL_3!O63</f>
        <v>R29,2017,00000000,20180630,E,TEL,@TEL00357,,,,</v>
      </c>
    </row>
    <row r="252" ht="12.75">
      <c r="A252" s="108" t="str">
        <f>TEL_3!O64</f>
        <v>R29,2017,00000000,20180630,E,TEL,@TEL00358,,,,</v>
      </c>
    </row>
    <row r="253" ht="12.75">
      <c r="A253" s="108" t="str">
        <f>TEL_3!O65</f>
        <v>R29,2017,00000000,20180630,E,TEL,@TEL00359,,,,</v>
      </c>
    </row>
    <row r="254" ht="12.75">
      <c r="A254" s="108" t="str">
        <f>TEL_3!O66</f>
        <v>R29,2017,00000000,20180630,E,TEL,@TEL00360,,,,</v>
      </c>
    </row>
    <row r="255" ht="12.75">
      <c r="A255" s="108" t="str">
        <f>TEL_3!O67</f>
        <v>R29,2017,00000000,20180630,E,TEL,@TEL00361,,,,</v>
      </c>
    </row>
    <row r="256" ht="12.75">
      <c r="A256" s="108" t="str">
        <f>TEL_3!O68</f>
        <v>R29,2017,00000000,20180630,E,TEL,@TEL00362,,,,</v>
      </c>
    </row>
    <row r="257" ht="12.75">
      <c r="A257" s="108" t="str">
        <f>TEL_3!O69</f>
        <v>R29,2017,00000000,20180630,E,TEL,@TEL00363,FIOK,,,300</v>
      </c>
    </row>
    <row r="258" ht="12.75">
      <c r="A258" s="108" t="str">
        <f>TEL_3!O70</f>
        <v>R29,2017,00000000,20180630,E,TEL,@TEL00364,FIOK,,,</v>
      </c>
    </row>
    <row r="259" ht="12.75">
      <c r="A259" s="108" t="str">
        <f>TEL_3!O71</f>
        <v>R29,2017,00000000,20180630,E,TEL,@TEL00365,FIOK,,,180</v>
      </c>
    </row>
    <row r="260" ht="12.75">
      <c r="A260" s="108" t="str">
        <f>TEL_3!O72</f>
        <v>R29,2017,00000000,20180630,E,TEL,@TEL00366,FIOK,,,480</v>
      </c>
    </row>
    <row r="261" ht="12.75">
      <c r="A261" s="108" t="str">
        <f>TEL_3!O73</f>
        <v>R29,2017,00000000,20180630,E,TEL,@TEL00367,FIOK,,,158</v>
      </c>
    </row>
    <row r="262" ht="12.75">
      <c r="A262" s="108" t="str">
        <f>TEL_3!O74</f>
        <v>R29,2017,00000000,20180630,E,TEL,@TEL00368,FIOK,,,20</v>
      </c>
    </row>
    <row r="263" ht="12.75">
      <c r="A263" s="108" t="str">
        <f>TEL_3!O75</f>
        <v>R29,2017,00000000,20180630,E,TEL,@TEL00369,FIOK,,,325</v>
      </c>
    </row>
    <row r="264" ht="12.75">
      <c r="A264" s="108" t="str">
        <f>TEL_3!O76</f>
        <v>R29,2017,00000000,20180630,E,TEL,@TEL00370,FIOK,,,138</v>
      </c>
    </row>
    <row r="265" ht="12.75">
      <c r="A265" s="108" t="str">
        <f>TEL_3!O77</f>
        <v>R29,2017,00000000,20180630,E,TEL,@TEL00371,FIOK,,,58</v>
      </c>
    </row>
    <row r="266" ht="12.75">
      <c r="A266" s="108" t="str">
        <f>TEL_3!O78</f>
        <v>R29,2017,00000000,20180630,E,TEL,@TEL00372,FIOK,,,98</v>
      </c>
    </row>
    <row r="267" ht="12.75">
      <c r="A267" s="108" t="str">
        <f>+TEI!P9</f>
        <v>R29,2017,00000000,20180630,E,TEI,@TEI0001,DE,0,22500000,11000000,-1324500,10175500,3000000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21"/>
  <sheetViews>
    <sheetView zoomScale="85" zoomScaleNormal="85" zoomScalePageLayoutView="0" workbookViewId="0" topLeftCell="A1">
      <selection activeCell="A1" sqref="A1:D1"/>
    </sheetView>
  </sheetViews>
  <sheetFormatPr defaultColWidth="9.140625" defaultRowHeight="12.75"/>
  <cols>
    <col min="1" max="1" width="4.8515625" style="146" customWidth="1"/>
    <col min="2" max="2" width="18.00390625" style="146" customWidth="1"/>
    <col min="3" max="3" width="44.57421875" style="146" customWidth="1"/>
    <col min="4" max="4" width="24.28125" style="146" customWidth="1"/>
    <col min="5" max="5" width="2.421875" style="146" customWidth="1"/>
    <col min="6" max="6" width="2.8515625" style="146" customWidth="1"/>
    <col min="7" max="7" width="7.28125" style="146" customWidth="1"/>
    <col min="8" max="8" width="11.00390625" style="146" customWidth="1"/>
    <col min="9" max="9" width="15.28125" style="146" customWidth="1"/>
    <col min="10" max="10" width="11.28125" style="146" customWidth="1"/>
    <col min="11" max="11" width="10.7109375" style="146" customWidth="1"/>
    <col min="12" max="12" width="9.140625" style="146" customWidth="1"/>
    <col min="13" max="13" width="70.421875" style="146" bestFit="1" customWidth="1"/>
    <col min="14" max="16384" width="9.140625" style="146" customWidth="1"/>
  </cols>
  <sheetData>
    <row r="1" spans="1:4" ht="21.75" thickTop="1">
      <c r="A1" s="202" t="s">
        <v>166</v>
      </c>
      <c r="B1" s="203"/>
      <c r="C1" s="203"/>
      <c r="D1" s="204"/>
    </row>
    <row r="2" spans="1:4" ht="16.5" thickBot="1">
      <c r="A2" s="205" t="s">
        <v>167</v>
      </c>
      <c r="B2" s="206"/>
      <c r="C2" s="206"/>
      <c r="D2" s="207"/>
    </row>
    <row r="3" spans="1:4" ht="14.25" thickBot="1" thickTop="1">
      <c r="A3" s="148"/>
      <c r="B3" s="148"/>
      <c r="C3" s="148"/>
      <c r="D3" s="148"/>
    </row>
    <row r="4" spans="1:4" s="149" customFormat="1" ht="15" customHeight="1" thickTop="1">
      <c r="A4" s="208" t="s">
        <v>16</v>
      </c>
      <c r="B4" s="208" t="s">
        <v>168</v>
      </c>
      <c r="C4" s="208" t="s">
        <v>36</v>
      </c>
      <c r="D4" s="208" t="s">
        <v>169</v>
      </c>
    </row>
    <row r="5" spans="1:13" s="149" customFormat="1" ht="36.75" customHeight="1">
      <c r="A5" s="209"/>
      <c r="B5" s="209"/>
      <c r="C5" s="209"/>
      <c r="D5" s="209" t="s">
        <v>170</v>
      </c>
      <c r="G5" s="150" t="s">
        <v>171</v>
      </c>
      <c r="H5" s="150" t="s">
        <v>172</v>
      </c>
      <c r="I5" s="150" t="s">
        <v>173</v>
      </c>
      <c r="J5" s="150" t="s">
        <v>174</v>
      </c>
      <c r="K5" s="150" t="s">
        <v>175</v>
      </c>
      <c r="L5" s="151" t="s">
        <v>176</v>
      </c>
      <c r="M5" s="151" t="s">
        <v>177</v>
      </c>
    </row>
    <row r="6" spans="1:4" s="149" customFormat="1" ht="15.75" thickBot="1">
      <c r="A6" s="210"/>
      <c r="B6" s="210"/>
      <c r="C6" s="210"/>
      <c r="D6" s="210" t="s">
        <v>5</v>
      </c>
    </row>
    <row r="7" spans="1:13" s="149" customFormat="1" ht="16.5" thickBot="1" thickTop="1">
      <c r="A7" s="152" t="s">
        <v>170</v>
      </c>
      <c r="B7" s="153" t="s">
        <v>178</v>
      </c>
      <c r="C7" s="185" t="s">
        <v>179</v>
      </c>
      <c r="D7" s="154" t="s">
        <v>246</v>
      </c>
      <c r="G7" s="149" t="s">
        <v>218</v>
      </c>
      <c r="H7" s="164">
        <v>2017</v>
      </c>
      <c r="I7" s="155" t="s">
        <v>212</v>
      </c>
      <c r="J7" s="156" t="str">
        <f>D13</f>
        <v>20180630</v>
      </c>
      <c r="K7" s="149" t="s">
        <v>180</v>
      </c>
      <c r="L7" s="149" t="s">
        <v>166</v>
      </c>
      <c r="M7" s="173" t="str">
        <f aca="true" t="shared" si="0" ref="M7:M13">G7&amp;","&amp;H7&amp;","&amp;I7&amp;","&amp;J7&amp;","&amp;K7&amp;","&amp;L7&amp;","&amp;"@"&amp;L7&amp;"0"&amp;A7&amp;","&amp;D7</f>
        <v>R29,2017,00000000,20180630,E,ELOLAP,@ELOLAP01,Példa Miklós</v>
      </c>
    </row>
    <row r="8" spans="1:13" s="149" customFormat="1" ht="15.75" thickTop="1">
      <c r="A8" s="152" t="s">
        <v>181</v>
      </c>
      <c r="B8" s="153" t="s">
        <v>182</v>
      </c>
      <c r="C8" s="185" t="s">
        <v>183</v>
      </c>
      <c r="D8" s="154" t="s">
        <v>289</v>
      </c>
      <c r="G8" s="149" t="s">
        <v>218</v>
      </c>
      <c r="H8" s="149">
        <f aca="true" t="shared" si="1" ref="H8:H13">+$H$7</f>
        <v>2017</v>
      </c>
      <c r="I8" s="157" t="str">
        <f aca="true" t="shared" si="2" ref="I8:J13">I7</f>
        <v>00000000</v>
      </c>
      <c r="J8" s="149" t="str">
        <f t="shared" si="2"/>
        <v>20180630</v>
      </c>
      <c r="K8" s="149" t="s">
        <v>180</v>
      </c>
      <c r="L8" s="149" t="s">
        <v>166</v>
      </c>
      <c r="M8" s="173" t="str">
        <f t="shared" si="0"/>
        <v>R29,2017,00000000,20180630,E,ELOLAP,@ELOLAP02,061234-5678</v>
      </c>
    </row>
    <row r="9" spans="1:13" s="149" customFormat="1" ht="15">
      <c r="A9" s="152" t="s">
        <v>184</v>
      </c>
      <c r="B9" s="153" t="s">
        <v>185</v>
      </c>
      <c r="C9" s="185" t="s">
        <v>186</v>
      </c>
      <c r="D9" s="160" t="s">
        <v>247</v>
      </c>
      <c r="G9" s="149" t="s">
        <v>218</v>
      </c>
      <c r="H9" s="149">
        <f t="shared" si="1"/>
        <v>2017</v>
      </c>
      <c r="I9" s="157" t="str">
        <f t="shared" si="2"/>
        <v>00000000</v>
      </c>
      <c r="J9" s="149" t="str">
        <f t="shared" si="2"/>
        <v>20180630</v>
      </c>
      <c r="K9" s="149" t="s">
        <v>180</v>
      </c>
      <c r="L9" s="149" t="s">
        <v>166</v>
      </c>
      <c r="M9" s="173" t="str">
        <f t="shared" si="0"/>
        <v>R29,2017,00000000,20180630,E,ELOLAP,@ELOLAP03,miklos.pelda@pelda.hu</v>
      </c>
    </row>
    <row r="10" spans="1:13" s="149" customFormat="1" ht="45">
      <c r="A10" s="152" t="s">
        <v>187</v>
      </c>
      <c r="B10" s="153" t="s">
        <v>188</v>
      </c>
      <c r="C10" s="185" t="s">
        <v>189</v>
      </c>
      <c r="D10" s="154" t="s">
        <v>235</v>
      </c>
      <c r="G10" s="149" t="s">
        <v>218</v>
      </c>
      <c r="H10" s="149">
        <f t="shared" si="1"/>
        <v>2017</v>
      </c>
      <c r="I10" s="157" t="str">
        <f t="shared" si="2"/>
        <v>00000000</v>
      </c>
      <c r="J10" s="149" t="str">
        <f t="shared" si="2"/>
        <v>20180630</v>
      </c>
      <c r="K10" s="149" t="s">
        <v>180</v>
      </c>
      <c r="L10" s="149" t="s">
        <v>166</v>
      </c>
      <c r="M10" s="173" t="str">
        <f t="shared" si="0"/>
        <v>R29,2017,00000000,20180630,E,ELOLAP,@ELOLAP04,Minta Mária</v>
      </c>
    </row>
    <row r="11" spans="1:13" s="149" customFormat="1" ht="15">
      <c r="A11" s="152" t="s">
        <v>190</v>
      </c>
      <c r="B11" s="153" t="s">
        <v>191</v>
      </c>
      <c r="C11" s="185" t="s">
        <v>183</v>
      </c>
      <c r="D11" s="154" t="s">
        <v>289</v>
      </c>
      <c r="G11" s="149" t="s">
        <v>218</v>
      </c>
      <c r="H11" s="149">
        <f t="shared" si="1"/>
        <v>2017</v>
      </c>
      <c r="I11" s="157" t="str">
        <f t="shared" si="2"/>
        <v>00000000</v>
      </c>
      <c r="J11" s="149" t="str">
        <f t="shared" si="2"/>
        <v>20180630</v>
      </c>
      <c r="K11" s="149" t="s">
        <v>180</v>
      </c>
      <c r="L11" s="149" t="s">
        <v>166</v>
      </c>
      <c r="M11" s="173" t="str">
        <f t="shared" si="0"/>
        <v>R29,2017,00000000,20180630,E,ELOLAP,@ELOLAP05,061234-5678</v>
      </c>
    </row>
    <row r="12" spans="1:13" s="149" customFormat="1" ht="19.5" customHeight="1">
      <c r="A12" s="152" t="s">
        <v>192</v>
      </c>
      <c r="B12" s="153" t="s">
        <v>193</v>
      </c>
      <c r="C12" s="185" t="s">
        <v>186</v>
      </c>
      <c r="D12" s="160" t="s">
        <v>251</v>
      </c>
      <c r="G12" s="149" t="s">
        <v>218</v>
      </c>
      <c r="H12" s="149">
        <f t="shared" si="1"/>
        <v>2017</v>
      </c>
      <c r="I12" s="157" t="str">
        <f t="shared" si="2"/>
        <v>00000000</v>
      </c>
      <c r="J12" s="149" t="str">
        <f t="shared" si="2"/>
        <v>20180630</v>
      </c>
      <c r="K12" s="149" t="s">
        <v>180</v>
      </c>
      <c r="L12" s="149" t="s">
        <v>166</v>
      </c>
      <c r="M12" s="173" t="str">
        <f t="shared" si="0"/>
        <v>R29,2017,00000000,20180630,E,ELOLAP,@ELOLAP06,maria.minta@minta.com</v>
      </c>
    </row>
    <row r="13" spans="1:13" s="149" customFormat="1" ht="15.75" thickBot="1">
      <c r="A13" s="158" t="s">
        <v>194</v>
      </c>
      <c r="B13" s="159" t="s">
        <v>195</v>
      </c>
      <c r="C13" s="186" t="s">
        <v>196</v>
      </c>
      <c r="D13" s="191" t="s">
        <v>298</v>
      </c>
      <c r="G13" s="149" t="s">
        <v>218</v>
      </c>
      <c r="H13" s="149">
        <f t="shared" si="1"/>
        <v>2017</v>
      </c>
      <c r="I13" s="157" t="str">
        <f t="shared" si="2"/>
        <v>00000000</v>
      </c>
      <c r="J13" s="149" t="str">
        <f t="shared" si="2"/>
        <v>20180630</v>
      </c>
      <c r="K13" s="149" t="s">
        <v>180</v>
      </c>
      <c r="L13" s="149" t="s">
        <v>166</v>
      </c>
      <c r="M13" s="173" t="str">
        <f t="shared" si="0"/>
        <v>R29,2017,00000000,20180630,E,ELOLAP,@ELOLAP07,20180630</v>
      </c>
    </row>
    <row r="14" ht="13.5" thickTop="1"/>
    <row r="17" ht="13.5" thickBot="1"/>
    <row r="18" spans="1:4" ht="14.25" thickBot="1" thickTop="1">
      <c r="A18" s="174" t="s">
        <v>215</v>
      </c>
      <c r="C18" s="147" t="str">
        <f>+"R297"&amp;I7</f>
        <v>R29700000000</v>
      </c>
      <c r="D18" s="175" t="s">
        <v>217</v>
      </c>
    </row>
    <row r="19" ht="13.5" thickTop="1">
      <c r="D19" s="175" t="s">
        <v>219</v>
      </c>
    </row>
    <row r="20" ht="12.75">
      <c r="D20" s="175" t="s">
        <v>297</v>
      </c>
    </row>
    <row r="21" ht="12.75">
      <c r="D21" s="175" t="s">
        <v>216</v>
      </c>
    </row>
  </sheetData>
  <sheetProtection/>
  <mergeCells count="6">
    <mergeCell ref="A1:D1"/>
    <mergeCell ref="A2:D2"/>
    <mergeCell ref="A4:A6"/>
    <mergeCell ref="B4:B6"/>
    <mergeCell ref="C4:C6"/>
    <mergeCell ref="D4:D6"/>
  </mergeCells>
  <hyperlinks>
    <hyperlink ref="D9" r:id="rId1" display="miklos.pelda@pelda.hu"/>
    <hyperlink ref="D12" r:id="rId2" display="maria.minta@minta.com"/>
  </hyperlinks>
  <printOptions/>
  <pageMargins left="0.75" right="0.75" top="1" bottom="1" header="0.5" footer="0.5"/>
  <pageSetup horizontalDpi="300" verticalDpi="300" orientation="portrait" paperSize="9" r:id="rId5"/>
  <legacyDrawing r:id="rId4"/>
</worksheet>
</file>

<file path=xl/worksheets/sheet3.xml><?xml version="1.0" encoding="utf-8"?>
<worksheet xmlns="http://schemas.openxmlformats.org/spreadsheetml/2006/main" xmlns:r="http://schemas.openxmlformats.org/officeDocument/2006/relationships">
  <sheetPr>
    <pageSetUpPr fitToPage="1"/>
  </sheetPr>
  <dimension ref="A7:L30"/>
  <sheetViews>
    <sheetView showGridLines="0" zoomScale="85" zoomScaleNormal="85" zoomScaleSheetLayoutView="100" zoomScalePageLayoutView="0" workbookViewId="0" topLeftCell="A7">
      <selection activeCell="A7" sqref="A7:D7"/>
    </sheetView>
  </sheetViews>
  <sheetFormatPr defaultColWidth="9.140625" defaultRowHeight="12.75"/>
  <cols>
    <col min="1" max="1" width="5.57421875" style="3" customWidth="1"/>
    <col min="2" max="2" width="54.7109375" style="3" customWidth="1"/>
    <col min="3" max="4" width="19.7109375" style="3" customWidth="1"/>
    <col min="5" max="5" width="5.140625" style="3" customWidth="1"/>
    <col min="6" max="6" width="5.00390625" style="3" customWidth="1"/>
    <col min="7" max="7" width="13.140625" style="2" customWidth="1"/>
    <col min="8" max="8" width="16.57421875" style="2" customWidth="1"/>
    <col min="9" max="9" width="9.140625" style="3" customWidth="1"/>
    <col min="10" max="10" width="12.140625" style="2" customWidth="1"/>
    <col min="11" max="11" width="9.140625" style="3" customWidth="1"/>
    <col min="12" max="12" width="58.421875" style="3" bestFit="1" customWidth="1"/>
    <col min="13" max="16384" width="9.140625" style="3" customWidth="1"/>
  </cols>
  <sheetData>
    <row r="1" ht="15" hidden="1"/>
    <row r="2" ht="15" hidden="1"/>
    <row r="3" ht="15" hidden="1"/>
    <row r="4" ht="15" hidden="1"/>
    <row r="5" ht="15" hidden="1"/>
    <row r="6" ht="33" customHeight="1" hidden="1"/>
    <row r="7" spans="1:4" ht="33" customHeight="1">
      <c r="A7" s="215" t="s">
        <v>135</v>
      </c>
      <c r="B7" s="215"/>
      <c r="C7" s="215"/>
      <c r="D7" s="215"/>
    </row>
    <row r="8" spans="1:3" ht="33" customHeight="1">
      <c r="A8" s="2"/>
      <c r="B8" s="2"/>
      <c r="C8" s="2"/>
    </row>
    <row r="9" spans="1:2" ht="15">
      <c r="A9" s="1" t="s">
        <v>156</v>
      </c>
      <c r="B9" s="2"/>
    </row>
    <row r="10" spans="1:2" ht="15">
      <c r="A10" s="1" t="s">
        <v>139</v>
      </c>
      <c r="B10" s="2"/>
    </row>
    <row r="11" spans="1:2" ht="15">
      <c r="A11" s="1"/>
      <c r="B11" s="2"/>
    </row>
    <row r="12" spans="1:12" ht="57" customHeight="1">
      <c r="A12" s="213" t="s">
        <v>61</v>
      </c>
      <c r="B12" s="211" t="s">
        <v>36</v>
      </c>
      <c r="C12" s="103" t="s">
        <v>137</v>
      </c>
      <c r="D12" s="103" t="s">
        <v>136</v>
      </c>
      <c r="F12" s="66" t="s">
        <v>171</v>
      </c>
      <c r="G12" s="66" t="s">
        <v>172</v>
      </c>
      <c r="H12" s="66" t="s">
        <v>173</v>
      </c>
      <c r="I12" s="66" t="s">
        <v>174</v>
      </c>
      <c r="J12" s="66" t="s">
        <v>175</v>
      </c>
      <c r="K12" s="67" t="s">
        <v>176</v>
      </c>
      <c r="L12" s="67" t="s">
        <v>177</v>
      </c>
    </row>
    <row r="13" spans="1:4" ht="15">
      <c r="A13" s="214"/>
      <c r="B13" s="212"/>
      <c r="C13" s="88" t="s">
        <v>5</v>
      </c>
      <c r="D13" s="88" t="s">
        <v>6</v>
      </c>
    </row>
    <row r="14" spans="1:12" ht="45.75">
      <c r="A14" s="104" t="s">
        <v>1</v>
      </c>
      <c r="B14" s="177" t="s">
        <v>244</v>
      </c>
      <c r="C14" s="192" t="s">
        <v>294</v>
      </c>
      <c r="D14" s="192" t="s">
        <v>300</v>
      </c>
      <c r="E14" s="17"/>
      <c r="F14" s="3" t="s">
        <v>218</v>
      </c>
      <c r="G14" s="2">
        <f>ELOLAP!H7</f>
        <v>2017</v>
      </c>
      <c r="H14" s="75" t="str">
        <f>ELOLAP!I7</f>
        <v>00000000</v>
      </c>
      <c r="I14" s="3" t="str">
        <f>ELOLAP!J7</f>
        <v>20180630</v>
      </c>
      <c r="J14" s="2" t="s">
        <v>180</v>
      </c>
      <c r="K14" s="3" t="s">
        <v>202</v>
      </c>
      <c r="L14" s="3" t="str">
        <f aca="true" t="shared" si="0" ref="L14:L19">F14&amp;","&amp;G14&amp;","&amp;H14&amp;","&amp;I14&amp;","&amp;J14&amp;","&amp;K14&amp;","&amp;"@"&amp;K14&amp;A14&amp;","&amp;C14&amp;","&amp;D14</f>
        <v>R29,2017,00000000,20180630,E,TRE,@TRE01,20161231,20171231</v>
      </c>
    </row>
    <row r="15" spans="1:12" ht="30" customHeight="1">
      <c r="A15" s="104" t="s">
        <v>2</v>
      </c>
      <c r="B15" s="176" t="s">
        <v>299</v>
      </c>
      <c r="C15" s="12" t="s">
        <v>249</v>
      </c>
      <c r="D15" s="15" t="s">
        <v>249</v>
      </c>
      <c r="F15" s="3" t="s">
        <v>218</v>
      </c>
      <c r="G15" s="2">
        <f>G14</f>
        <v>2017</v>
      </c>
      <c r="H15" s="75" t="str">
        <f aca="true" t="shared" si="1" ref="H15:I19">H14</f>
        <v>00000000</v>
      </c>
      <c r="I15" s="3" t="str">
        <f t="shared" si="1"/>
        <v>20180630</v>
      </c>
      <c r="J15" s="2" t="s">
        <v>180</v>
      </c>
      <c r="K15" s="3" t="s">
        <v>202</v>
      </c>
      <c r="L15" s="3" t="str">
        <f t="shared" si="0"/>
        <v>R29,2017,00000000,20180630,E,TRE,@TRE02,HUF,HUF</v>
      </c>
    </row>
    <row r="16" spans="1:12" ht="32.25" customHeight="1">
      <c r="A16" s="104" t="s">
        <v>3</v>
      </c>
      <c r="B16" s="176" t="s">
        <v>131</v>
      </c>
      <c r="C16" s="12" t="s">
        <v>236</v>
      </c>
      <c r="D16" s="12" t="s">
        <v>236</v>
      </c>
      <c r="F16" s="3" t="s">
        <v>218</v>
      </c>
      <c r="G16" s="2">
        <f>G15</f>
        <v>2017</v>
      </c>
      <c r="H16" s="75" t="str">
        <f t="shared" si="1"/>
        <v>00000000</v>
      </c>
      <c r="I16" s="3" t="str">
        <f t="shared" si="1"/>
        <v>20180630</v>
      </c>
      <c r="J16" s="2" t="s">
        <v>180</v>
      </c>
      <c r="K16" s="3" t="s">
        <v>202</v>
      </c>
      <c r="L16" s="3" t="str">
        <f t="shared" si="0"/>
        <v>R29,2017,00000000,20180630,E,TRE,@TRE03,0,0</v>
      </c>
    </row>
    <row r="17" spans="1:12" ht="45.75">
      <c r="A17" s="105" t="s">
        <v>20</v>
      </c>
      <c r="B17" s="176" t="s">
        <v>248</v>
      </c>
      <c r="C17" s="15" t="s">
        <v>236</v>
      </c>
      <c r="D17" s="12" t="s">
        <v>236</v>
      </c>
      <c r="F17" s="3" t="s">
        <v>218</v>
      </c>
      <c r="G17" s="2">
        <f>G16</f>
        <v>2017</v>
      </c>
      <c r="H17" s="75" t="str">
        <f t="shared" si="1"/>
        <v>00000000</v>
      </c>
      <c r="I17" s="3" t="str">
        <f t="shared" si="1"/>
        <v>20180630</v>
      </c>
      <c r="J17" s="2" t="s">
        <v>180</v>
      </c>
      <c r="K17" s="3" t="s">
        <v>202</v>
      </c>
      <c r="L17" s="3" t="str">
        <f t="shared" si="0"/>
        <v>R29,2017,00000000,20180630,E,TRE,@TRE04,0,0</v>
      </c>
    </row>
    <row r="18" spans="1:12" ht="53.25" customHeight="1">
      <c r="A18" s="105" t="s">
        <v>21</v>
      </c>
      <c r="B18" s="176" t="s">
        <v>250</v>
      </c>
      <c r="C18" s="15" t="s">
        <v>170</v>
      </c>
      <c r="D18" s="12" t="s">
        <v>184</v>
      </c>
      <c r="F18" s="3" t="s">
        <v>218</v>
      </c>
      <c r="G18" s="2">
        <f>G17</f>
        <v>2017</v>
      </c>
      <c r="H18" s="75" t="str">
        <f t="shared" si="1"/>
        <v>00000000</v>
      </c>
      <c r="I18" s="3" t="str">
        <f t="shared" si="1"/>
        <v>20180630</v>
      </c>
      <c r="J18" s="2" t="s">
        <v>180</v>
      </c>
      <c r="K18" s="3" t="s">
        <v>202</v>
      </c>
      <c r="L18" s="3" t="str">
        <f t="shared" si="0"/>
        <v>R29,2017,00000000,20180630,E,TRE,@TRE05,1,3</v>
      </c>
    </row>
    <row r="19" spans="1:12" ht="30.75">
      <c r="A19" s="105" t="s">
        <v>22</v>
      </c>
      <c r="B19" s="176" t="s">
        <v>290</v>
      </c>
      <c r="C19" s="15" t="s">
        <v>236</v>
      </c>
      <c r="D19" s="15" t="s">
        <v>236</v>
      </c>
      <c r="F19" s="3" t="s">
        <v>218</v>
      </c>
      <c r="G19" s="2">
        <f>G18</f>
        <v>2017</v>
      </c>
      <c r="H19" s="75" t="str">
        <f t="shared" si="1"/>
        <v>00000000</v>
      </c>
      <c r="I19" s="3" t="str">
        <f t="shared" si="1"/>
        <v>20180630</v>
      </c>
      <c r="J19" s="2" t="s">
        <v>180</v>
      </c>
      <c r="K19" s="3" t="s">
        <v>202</v>
      </c>
      <c r="L19" s="3" t="str">
        <f t="shared" si="0"/>
        <v>R29,2017,00000000,20180630,E,TRE,@TRE06,0,0</v>
      </c>
    </row>
    <row r="20" spans="1:4" ht="39" customHeight="1">
      <c r="A20" s="216"/>
      <c r="B20" s="216"/>
      <c r="C20" s="216"/>
      <c r="D20" s="216"/>
    </row>
    <row r="22" spans="1:2" ht="15">
      <c r="A22" s="1"/>
      <c r="B22" s="51"/>
    </row>
    <row r="23" ht="15">
      <c r="A23" s="1"/>
    </row>
    <row r="25" ht="15">
      <c r="A25" s="13"/>
    </row>
    <row r="26" ht="15">
      <c r="A26" s="52"/>
    </row>
    <row r="27" ht="15">
      <c r="A27" s="18"/>
    </row>
    <row r="28" ht="15">
      <c r="A28" s="18"/>
    </row>
    <row r="30" ht="15">
      <c r="B30" s="3" t="s">
        <v>62</v>
      </c>
    </row>
  </sheetData>
  <sheetProtection/>
  <mergeCells count="4">
    <mergeCell ref="B12:B13"/>
    <mergeCell ref="A12:A13"/>
    <mergeCell ref="A7:D7"/>
    <mergeCell ref="A20:D20"/>
  </mergeCells>
  <printOptions/>
  <pageMargins left="0.3937007874015748" right="0.1968503937007874" top="0.17" bottom="0.39" header="0.15748031496062992" footer="0.16"/>
  <pageSetup cellComments="asDisplayed" fitToHeight="0" fitToWidth="1" horizontalDpi="600" verticalDpi="600" orientation="portrait" paperSize="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3:P76"/>
  <sheetViews>
    <sheetView showGridLines="0" zoomScale="80" zoomScaleNormal="80" zoomScalePageLayoutView="0" workbookViewId="0" topLeftCell="A64">
      <selection activeCell="A36" sqref="A36:H36"/>
    </sheetView>
  </sheetViews>
  <sheetFormatPr defaultColWidth="9.140625" defaultRowHeight="12.75"/>
  <cols>
    <col min="1" max="1" width="10.140625" style="109" customWidth="1"/>
    <col min="2" max="2" width="29.8515625" style="109" customWidth="1"/>
    <col min="3" max="8" width="15.57421875" style="109" customWidth="1"/>
    <col min="9" max="11" width="9.140625" style="109" customWidth="1"/>
    <col min="12" max="12" width="10.00390625" style="109" bestFit="1" customWidth="1"/>
    <col min="13" max="13" width="9.140625" style="109" customWidth="1"/>
    <col min="14" max="14" width="9.140625" style="149" customWidth="1"/>
    <col min="15" max="16384" width="9.140625" style="109" customWidth="1"/>
  </cols>
  <sheetData>
    <row r="1" ht="15"/>
    <row r="2" ht="21.75" customHeight="1"/>
    <row r="3" spans="1:2" ht="15">
      <c r="A3" s="110" t="s">
        <v>49</v>
      </c>
      <c r="B3" s="111"/>
    </row>
    <row r="4" spans="1:14" s="111" customFormat="1" ht="36" customHeight="1">
      <c r="A4" s="218" t="s">
        <v>245</v>
      </c>
      <c r="B4" s="218"/>
      <c r="C4" s="218"/>
      <c r="D4" s="218"/>
      <c r="E4" s="218"/>
      <c r="F4" s="218"/>
      <c r="G4" s="218"/>
      <c r="H4" s="218"/>
      <c r="N4" s="164"/>
    </row>
    <row r="5" ht="15">
      <c r="A5" s="112"/>
    </row>
    <row r="6" spans="1:14" s="178" customFormat="1" ht="86.25" customHeight="1">
      <c r="A6" s="219" t="s">
        <v>16</v>
      </c>
      <c r="B6" s="219" t="s">
        <v>286</v>
      </c>
      <c r="C6" s="219" t="s">
        <v>288</v>
      </c>
      <c r="D6" s="219"/>
      <c r="E6" s="219" t="s">
        <v>287</v>
      </c>
      <c r="F6" s="219"/>
      <c r="G6" s="219" t="s">
        <v>63</v>
      </c>
      <c r="H6" s="219"/>
      <c r="N6" s="179"/>
    </row>
    <row r="7" spans="1:16" s="181" customFormat="1" ht="60.75" customHeight="1">
      <c r="A7" s="219"/>
      <c r="B7" s="219"/>
      <c r="C7" s="180" t="s">
        <v>53</v>
      </c>
      <c r="D7" s="180" t="s">
        <v>54</v>
      </c>
      <c r="E7" s="180" t="s">
        <v>53</v>
      </c>
      <c r="F7" s="180" t="s">
        <v>54</v>
      </c>
      <c r="G7" s="180" t="s">
        <v>53</v>
      </c>
      <c r="H7" s="180" t="s">
        <v>54</v>
      </c>
      <c r="J7" s="182" t="s">
        <v>171</v>
      </c>
      <c r="K7" s="182" t="s">
        <v>172</v>
      </c>
      <c r="L7" s="182" t="s">
        <v>173</v>
      </c>
      <c r="M7" s="182" t="s">
        <v>174</v>
      </c>
      <c r="N7" s="183" t="s">
        <v>175</v>
      </c>
      <c r="O7" s="184" t="s">
        <v>176</v>
      </c>
      <c r="P7" s="184" t="s">
        <v>177</v>
      </c>
    </row>
    <row r="8" spans="1:16" s="114" customFormat="1" ht="15">
      <c r="A8" s="116"/>
      <c r="B8" s="116" t="s">
        <v>5</v>
      </c>
      <c r="C8" s="116" t="s">
        <v>6</v>
      </c>
      <c r="D8" s="116" t="s">
        <v>7</v>
      </c>
      <c r="E8" s="116" t="s">
        <v>8</v>
      </c>
      <c r="F8" s="116" t="s">
        <v>9</v>
      </c>
      <c r="G8" s="117" t="s">
        <v>10</v>
      </c>
      <c r="H8" s="117" t="s">
        <v>11</v>
      </c>
      <c r="J8" s="109"/>
      <c r="K8" s="109"/>
      <c r="L8" s="109"/>
      <c r="M8" s="109"/>
      <c r="N8" s="149"/>
      <c r="O8" s="109"/>
      <c r="P8" s="109"/>
    </row>
    <row r="9" spans="1:16" ht="15">
      <c r="A9" s="118" t="s">
        <v>1</v>
      </c>
      <c r="B9" s="117" t="s">
        <v>241</v>
      </c>
      <c r="C9" s="118" t="s">
        <v>203</v>
      </c>
      <c r="D9" s="118" t="s">
        <v>253</v>
      </c>
      <c r="E9" s="118"/>
      <c r="F9" s="118"/>
      <c r="G9" s="118"/>
      <c r="H9" s="118"/>
      <c r="J9" s="109" t="s">
        <v>218</v>
      </c>
      <c r="K9" s="109">
        <f>ELOLAP!H7</f>
        <v>2017</v>
      </c>
      <c r="L9" s="119" t="str">
        <f>ELOLAP!I7</f>
        <v>00000000</v>
      </c>
      <c r="M9" s="109" t="str">
        <f>ELOLAP!J7</f>
        <v>20180630</v>
      </c>
      <c r="N9" s="149" t="s">
        <v>180</v>
      </c>
      <c r="O9" s="109" t="s">
        <v>198</v>
      </c>
      <c r="P9" s="109" t="str">
        <f>J9&amp;","&amp;K9&amp;","&amp;L9&amp;","&amp;M9&amp;","&amp;N9&amp;","&amp;O9&amp;","&amp;"@"&amp;O9&amp;0&amp;0&amp;A9&amp;","&amp;B9&amp;","&amp;C9&amp;","&amp;D9&amp;","&amp;E9&amp;","&amp;F9&amp;","&amp;G9&amp;","&amp;H9</f>
        <v>R29,2017,00000000,20180630,E,TEA1,@TEA10001,KLANYA,60.00,72.50,,,,</v>
      </c>
    </row>
    <row r="10" spans="1:16" ht="15">
      <c r="A10" s="118" t="s">
        <v>2</v>
      </c>
      <c r="B10" s="117" t="s">
        <v>295</v>
      </c>
      <c r="C10" s="118" t="s">
        <v>252</v>
      </c>
      <c r="D10" s="118" t="s">
        <v>254</v>
      </c>
      <c r="E10" s="118"/>
      <c r="F10" s="118"/>
      <c r="G10" s="120"/>
      <c r="H10" s="120"/>
      <c r="J10" s="109" t="s">
        <v>218</v>
      </c>
      <c r="K10" s="109">
        <f>K9</f>
        <v>2017</v>
      </c>
      <c r="L10" s="119" t="str">
        <f>L9</f>
        <v>00000000</v>
      </c>
      <c r="M10" s="109" t="str">
        <f>M9</f>
        <v>20180630</v>
      </c>
      <c r="N10" s="149" t="s">
        <v>180</v>
      </c>
      <c r="O10" s="109" t="s">
        <v>198</v>
      </c>
      <c r="P10" s="109" t="str">
        <f>J10&amp;","&amp;K10&amp;","&amp;L10&amp;","&amp;M10&amp;","&amp;N10&amp;","&amp;O10&amp;","&amp;"@"&amp;O10&amp;0&amp;0&amp;A10&amp;","&amp;B10&amp;","&amp;C10&amp;","&amp;D10&amp;","&amp;E10&amp;","&amp;F10&amp;","&amp;G10&amp;","&amp;H10</f>
        <v>R29,2017,00000000,20180630,E,TEA1,@TEA10002,KTANYA,40.00,27.50,,,,</v>
      </c>
    </row>
    <row r="11" spans="1:8" ht="15">
      <c r="A11" s="118" t="s">
        <v>3</v>
      </c>
      <c r="B11" s="117"/>
      <c r="C11" s="121"/>
      <c r="D11" s="121"/>
      <c r="E11" s="121"/>
      <c r="F11" s="121"/>
      <c r="G11" s="122"/>
      <c r="H11" s="122"/>
    </row>
    <row r="12" spans="1:8" ht="15">
      <c r="A12" s="118" t="s">
        <v>18</v>
      </c>
      <c r="B12" s="117"/>
      <c r="C12" s="121"/>
      <c r="D12" s="121"/>
      <c r="E12" s="121"/>
      <c r="F12" s="121"/>
      <c r="G12" s="122"/>
      <c r="H12" s="122"/>
    </row>
    <row r="13" spans="1:8" ht="15">
      <c r="A13" s="118" t="s">
        <v>4</v>
      </c>
      <c r="B13" s="117"/>
      <c r="C13" s="121"/>
      <c r="D13" s="121"/>
      <c r="E13" s="121"/>
      <c r="F13" s="121"/>
      <c r="G13" s="122"/>
      <c r="H13" s="122"/>
    </row>
    <row r="14" spans="1:8" ht="15">
      <c r="A14" s="123"/>
      <c r="B14" s="124"/>
      <c r="C14" s="125"/>
      <c r="D14" s="125"/>
      <c r="E14" s="125"/>
      <c r="F14" s="125"/>
      <c r="G14" s="126"/>
      <c r="H14" s="126"/>
    </row>
    <row r="15" spans="1:8" ht="23.25" customHeight="1">
      <c r="A15" s="217"/>
      <c r="B15" s="217"/>
      <c r="C15" s="217"/>
      <c r="D15" s="217"/>
      <c r="E15" s="217"/>
      <c r="F15" s="217"/>
      <c r="G15" s="217"/>
      <c r="H15" s="217"/>
    </row>
    <row r="16" ht="15"/>
    <row r="17" ht="15"/>
    <row r="18" ht="15">
      <c r="A18" s="112"/>
    </row>
    <row r="19" spans="1:7" ht="53.25" customHeight="1">
      <c r="A19" s="112" t="s">
        <v>291</v>
      </c>
      <c r="E19" s="245" t="s">
        <v>301</v>
      </c>
      <c r="F19" s="245"/>
      <c r="G19" s="245"/>
    </row>
    <row r="20" spans="1:16" ht="90">
      <c r="A20" s="226" t="s">
        <v>16</v>
      </c>
      <c r="B20" s="220" t="s">
        <v>36</v>
      </c>
      <c r="C20" s="221"/>
      <c r="D20" s="222"/>
      <c r="E20" s="127" t="s">
        <v>56</v>
      </c>
      <c r="F20" s="113" t="s">
        <v>80</v>
      </c>
      <c r="G20" s="127" t="s">
        <v>57</v>
      </c>
      <c r="J20" s="115" t="s">
        <v>171</v>
      </c>
      <c r="K20" s="115" t="s">
        <v>172</v>
      </c>
      <c r="L20" s="115" t="s">
        <v>173</v>
      </c>
      <c r="M20" s="115" t="s">
        <v>174</v>
      </c>
      <c r="N20" s="150" t="s">
        <v>175</v>
      </c>
      <c r="O20" s="112" t="s">
        <v>176</v>
      </c>
      <c r="P20" s="112" t="s">
        <v>177</v>
      </c>
    </row>
    <row r="21" spans="1:7" ht="15">
      <c r="A21" s="227"/>
      <c r="B21" s="223"/>
      <c r="C21" s="224"/>
      <c r="D21" s="225"/>
      <c r="E21" s="127" t="s">
        <v>5</v>
      </c>
      <c r="F21" s="113" t="s">
        <v>6</v>
      </c>
      <c r="G21" s="127" t="s">
        <v>7</v>
      </c>
    </row>
    <row r="22" spans="1:16" ht="15">
      <c r="A22" s="128" t="s">
        <v>1</v>
      </c>
      <c r="B22" s="234" t="s">
        <v>0</v>
      </c>
      <c r="C22" s="234"/>
      <c r="D22" s="234"/>
      <c r="E22" s="129"/>
      <c r="F22" s="129"/>
      <c r="G22" s="129"/>
      <c r="J22" s="109" t="s">
        <v>218</v>
      </c>
      <c r="K22" s="109">
        <f>ELOLAP!H7</f>
        <v>2017</v>
      </c>
      <c r="L22" s="119" t="str">
        <f>ELOLAP!I7</f>
        <v>00000000</v>
      </c>
      <c r="M22" s="109" t="str">
        <f>ELOLAP!J7</f>
        <v>20180630</v>
      </c>
      <c r="N22" s="149" t="s">
        <v>180</v>
      </c>
      <c r="O22" s="109" t="s">
        <v>205</v>
      </c>
      <c r="P22" s="109" t="str">
        <f>J22&amp;","&amp;K22&amp;","&amp;L22&amp;","&amp;M22&amp;","&amp;N22&amp;","&amp;O22&amp;","&amp;"@"&amp;O22&amp;A22&amp;","&amp;E22&amp;","&amp;F22&amp;","&amp;G22</f>
        <v>R29,2017,00000000,20180630,E,TEA2,@TEA201,,,</v>
      </c>
    </row>
    <row r="23" spans="1:16" ht="15">
      <c r="A23" s="128" t="s">
        <v>2</v>
      </c>
      <c r="B23" s="234" t="s">
        <v>302</v>
      </c>
      <c r="C23" s="234"/>
      <c r="D23" s="234"/>
      <c r="E23" s="129"/>
      <c r="F23" s="129"/>
      <c r="G23" s="129"/>
      <c r="J23" s="109" t="s">
        <v>218</v>
      </c>
      <c r="K23" s="109">
        <f>K22</f>
        <v>2017</v>
      </c>
      <c r="L23" s="119" t="str">
        <f>L22</f>
        <v>00000000</v>
      </c>
      <c r="M23" s="109" t="str">
        <f>M22</f>
        <v>20180630</v>
      </c>
      <c r="N23" s="149" t="s">
        <v>180</v>
      </c>
      <c r="O23" s="109" t="s">
        <v>205</v>
      </c>
      <c r="P23" s="109" t="str">
        <f>J23&amp;","&amp;K23&amp;","&amp;L23&amp;","&amp;M23&amp;","&amp;N23&amp;","&amp;O23&amp;","&amp;"@"&amp;O23&amp;A23&amp;","&amp;E23&amp;","&amp;F23&amp;","&amp;G23</f>
        <v>R29,2017,00000000,20180630,E,TEA2,@TEA202,,,</v>
      </c>
    </row>
    <row r="24" spans="1:16" ht="15">
      <c r="A24" s="128" t="s">
        <v>3</v>
      </c>
      <c r="B24" s="234" t="s">
        <v>64</v>
      </c>
      <c r="C24" s="234"/>
      <c r="D24" s="234"/>
      <c r="E24" s="129"/>
      <c r="F24" s="129"/>
      <c r="G24" s="129"/>
      <c r="J24" s="109" t="s">
        <v>218</v>
      </c>
      <c r="K24" s="109">
        <f aca="true" t="shared" si="0" ref="K24:K31">K23</f>
        <v>2017</v>
      </c>
      <c r="L24" s="119" t="str">
        <f aca="true" t="shared" si="1" ref="L24:L31">L23</f>
        <v>00000000</v>
      </c>
      <c r="M24" s="109" t="str">
        <f aca="true" t="shared" si="2" ref="M24:M31">M23</f>
        <v>20180630</v>
      </c>
      <c r="N24" s="149" t="s">
        <v>180</v>
      </c>
      <c r="O24" s="109" t="s">
        <v>205</v>
      </c>
      <c r="P24" s="109" t="str">
        <f aca="true" t="shared" si="3" ref="P24:P31">J24&amp;","&amp;K24&amp;","&amp;L24&amp;","&amp;M24&amp;","&amp;N24&amp;","&amp;O24&amp;","&amp;"@"&amp;O24&amp;A24&amp;","&amp;E24&amp;","&amp;F24&amp;","&amp;G24</f>
        <v>R29,2017,00000000,20180630,E,TEA2,@TEA203,,,</v>
      </c>
    </row>
    <row r="25" spans="1:16" ht="15">
      <c r="A25" s="128" t="s">
        <v>20</v>
      </c>
      <c r="B25" s="234" t="s">
        <v>12</v>
      </c>
      <c r="C25" s="234"/>
      <c r="D25" s="234"/>
      <c r="E25" s="129"/>
      <c r="F25" s="129"/>
      <c r="G25" s="129"/>
      <c r="J25" s="109" t="s">
        <v>218</v>
      </c>
      <c r="K25" s="109">
        <f t="shared" si="0"/>
        <v>2017</v>
      </c>
      <c r="L25" s="119" t="str">
        <f t="shared" si="1"/>
        <v>00000000</v>
      </c>
      <c r="M25" s="109" t="str">
        <f t="shared" si="2"/>
        <v>20180630</v>
      </c>
      <c r="N25" s="149" t="s">
        <v>180</v>
      </c>
      <c r="O25" s="109" t="s">
        <v>205</v>
      </c>
      <c r="P25" s="109" t="str">
        <f t="shared" si="3"/>
        <v>R29,2017,00000000,20180630,E,TEA2,@TEA204,,,</v>
      </c>
    </row>
    <row r="26" spans="1:16" ht="15">
      <c r="A26" s="128" t="s">
        <v>21</v>
      </c>
      <c r="B26" s="235" t="s">
        <v>33</v>
      </c>
      <c r="C26" s="235"/>
      <c r="D26" s="235"/>
      <c r="E26" s="129"/>
      <c r="F26" s="129"/>
      <c r="G26" s="129"/>
      <c r="J26" s="109" t="s">
        <v>218</v>
      </c>
      <c r="K26" s="109">
        <f t="shared" si="0"/>
        <v>2017</v>
      </c>
      <c r="L26" s="119" t="str">
        <f t="shared" si="1"/>
        <v>00000000</v>
      </c>
      <c r="M26" s="109" t="str">
        <f t="shared" si="2"/>
        <v>20180630</v>
      </c>
      <c r="N26" s="149" t="s">
        <v>180</v>
      </c>
      <c r="O26" s="109" t="s">
        <v>205</v>
      </c>
      <c r="P26" s="109" t="str">
        <f t="shared" si="3"/>
        <v>R29,2017,00000000,20180630,E,TEA2,@TEA205,,,</v>
      </c>
    </row>
    <row r="27" spans="1:16" ht="15">
      <c r="A27" s="128" t="s">
        <v>22</v>
      </c>
      <c r="B27" s="234" t="s">
        <v>146</v>
      </c>
      <c r="C27" s="234"/>
      <c r="D27" s="234"/>
      <c r="E27" s="129"/>
      <c r="F27" s="129"/>
      <c r="G27" s="129"/>
      <c r="H27" s="130"/>
      <c r="J27" s="109" t="s">
        <v>218</v>
      </c>
      <c r="K27" s="109">
        <f t="shared" si="0"/>
        <v>2017</v>
      </c>
      <c r="L27" s="119" t="str">
        <f t="shared" si="1"/>
        <v>00000000</v>
      </c>
      <c r="M27" s="109" t="str">
        <f t="shared" si="2"/>
        <v>20180630</v>
      </c>
      <c r="N27" s="149" t="s">
        <v>180</v>
      </c>
      <c r="O27" s="109" t="s">
        <v>205</v>
      </c>
      <c r="P27" s="109" t="str">
        <f t="shared" si="3"/>
        <v>R29,2017,00000000,20180630,E,TEA2,@TEA206,,,</v>
      </c>
    </row>
    <row r="28" spans="1:16" ht="15">
      <c r="A28" s="128" t="s">
        <v>23</v>
      </c>
      <c r="B28" s="234" t="s">
        <v>13</v>
      </c>
      <c r="C28" s="234"/>
      <c r="D28" s="234"/>
      <c r="E28" s="129"/>
      <c r="F28" s="129"/>
      <c r="G28" s="129"/>
      <c r="J28" s="109" t="s">
        <v>218</v>
      </c>
      <c r="K28" s="109">
        <f t="shared" si="0"/>
        <v>2017</v>
      </c>
      <c r="L28" s="119" t="str">
        <f t="shared" si="1"/>
        <v>00000000</v>
      </c>
      <c r="M28" s="109" t="str">
        <f t="shared" si="2"/>
        <v>20180630</v>
      </c>
      <c r="N28" s="149" t="s">
        <v>180</v>
      </c>
      <c r="O28" s="109" t="s">
        <v>205</v>
      </c>
      <c r="P28" s="109" t="str">
        <f t="shared" si="3"/>
        <v>R29,2017,00000000,20180630,E,TEA2,@TEA207,,,</v>
      </c>
    </row>
    <row r="29" spans="1:16" ht="15">
      <c r="A29" s="128" t="s">
        <v>24</v>
      </c>
      <c r="B29" s="234" t="s">
        <v>14</v>
      </c>
      <c r="C29" s="234"/>
      <c r="D29" s="234"/>
      <c r="E29" s="129"/>
      <c r="F29" s="129"/>
      <c r="G29" s="129"/>
      <c r="J29" s="109" t="s">
        <v>218</v>
      </c>
      <c r="K29" s="109">
        <f t="shared" si="0"/>
        <v>2017</v>
      </c>
      <c r="L29" s="119" t="str">
        <f t="shared" si="1"/>
        <v>00000000</v>
      </c>
      <c r="M29" s="109" t="str">
        <f t="shared" si="2"/>
        <v>20180630</v>
      </c>
      <c r="N29" s="149" t="s">
        <v>180</v>
      </c>
      <c r="O29" s="109" t="s">
        <v>205</v>
      </c>
      <c r="P29" s="109" t="str">
        <f t="shared" si="3"/>
        <v>R29,2017,00000000,20180630,E,TEA2,@TEA208,,,</v>
      </c>
    </row>
    <row r="30" spans="1:16" ht="15">
      <c r="A30" s="128" t="s">
        <v>25</v>
      </c>
      <c r="B30" s="234" t="s">
        <v>303</v>
      </c>
      <c r="C30" s="234"/>
      <c r="D30" s="234"/>
      <c r="E30" s="129"/>
      <c r="F30" s="129"/>
      <c r="G30" s="129"/>
      <c r="J30" s="109" t="s">
        <v>218</v>
      </c>
      <c r="K30" s="109">
        <f t="shared" si="0"/>
        <v>2017</v>
      </c>
      <c r="L30" s="119" t="str">
        <f t="shared" si="1"/>
        <v>00000000</v>
      </c>
      <c r="M30" s="109" t="str">
        <f t="shared" si="2"/>
        <v>20180630</v>
      </c>
      <c r="N30" s="149" t="s">
        <v>180</v>
      </c>
      <c r="O30" s="109" t="s">
        <v>205</v>
      </c>
      <c r="P30" s="109" t="str">
        <f t="shared" si="3"/>
        <v>R29,2017,00000000,20180630,E,TEA2,@TEA209,,,</v>
      </c>
    </row>
    <row r="31" spans="1:16" ht="15">
      <c r="A31" s="128" t="s">
        <v>26</v>
      </c>
      <c r="B31" s="243" t="s">
        <v>140</v>
      </c>
      <c r="C31" s="243"/>
      <c r="D31" s="243"/>
      <c r="E31" s="131"/>
      <c r="F31" s="131"/>
      <c r="G31" s="131"/>
      <c r="H31" s="130"/>
      <c r="J31" s="109" t="s">
        <v>218</v>
      </c>
      <c r="K31" s="109">
        <f t="shared" si="0"/>
        <v>2017</v>
      </c>
      <c r="L31" s="119" t="str">
        <f t="shared" si="1"/>
        <v>00000000</v>
      </c>
      <c r="M31" s="109" t="str">
        <f t="shared" si="2"/>
        <v>20180630</v>
      </c>
      <c r="N31" s="149" t="s">
        <v>180</v>
      </c>
      <c r="O31" s="109" t="s">
        <v>205</v>
      </c>
      <c r="P31" s="109" t="str">
        <f t="shared" si="3"/>
        <v>R29,2017,00000000,20180630,E,TEA2,@TEA210,,,</v>
      </c>
    </row>
    <row r="32" spans="1:7" ht="15">
      <c r="A32" s="132"/>
      <c r="B32" s="133"/>
      <c r="C32" s="134"/>
      <c r="D32" s="134"/>
      <c r="E32" s="198">
        <f>E22+E24+E25+E26+E27+E28+E29+E30-E31</f>
        <v>0</v>
      </c>
      <c r="G32" s="198">
        <f>G22+G24+G25+G26+G27+G28+G29+G30-G31</f>
        <v>0</v>
      </c>
    </row>
    <row r="33" ht="15">
      <c r="A33" s="135"/>
    </row>
    <row r="34" ht="15">
      <c r="A34" s="136"/>
    </row>
    <row r="35" spans="1:7" ht="15">
      <c r="A35" s="137" t="s">
        <v>50</v>
      </c>
      <c r="G35" s="138"/>
    </row>
    <row r="36" spans="1:8" ht="28.5" customHeight="1">
      <c r="A36" s="242" t="s">
        <v>292</v>
      </c>
      <c r="B36" s="242"/>
      <c r="C36" s="242"/>
      <c r="D36" s="242"/>
      <c r="E36" s="242"/>
      <c r="F36" s="242"/>
      <c r="G36" s="242"/>
      <c r="H36" s="242"/>
    </row>
    <row r="37" spans="1:7" ht="15">
      <c r="A37" s="246" t="s">
        <v>304</v>
      </c>
      <c r="B37" s="246"/>
      <c r="C37" s="246"/>
      <c r="D37" s="246"/>
      <c r="E37" s="246"/>
      <c r="F37" s="246"/>
      <c r="G37" s="246"/>
    </row>
    <row r="38" spans="1:6" ht="15">
      <c r="A38" s="139" t="s">
        <v>16</v>
      </c>
      <c r="B38" s="231" t="s">
        <v>36</v>
      </c>
      <c r="C38" s="232"/>
      <c r="D38" s="232"/>
      <c r="E38" s="233"/>
      <c r="F38" s="140" t="s">
        <v>58</v>
      </c>
    </row>
    <row r="39" spans="1:16" ht="15">
      <c r="A39" s="128" t="s">
        <v>1</v>
      </c>
      <c r="B39" s="239" t="s">
        <v>38</v>
      </c>
      <c r="C39" s="240"/>
      <c r="D39" s="240"/>
      <c r="E39" s="241"/>
      <c r="F39" s="141"/>
      <c r="J39" s="109" t="s">
        <v>218</v>
      </c>
      <c r="K39" s="109">
        <f>ELOLAP!H7</f>
        <v>2017</v>
      </c>
      <c r="L39" s="135" t="str">
        <f>ELOLAP!I7</f>
        <v>00000000</v>
      </c>
      <c r="M39" s="109" t="str">
        <f>ELOLAP!J7</f>
        <v>20180630</v>
      </c>
      <c r="N39" s="149" t="s">
        <v>180</v>
      </c>
      <c r="O39" s="109" t="s">
        <v>206</v>
      </c>
      <c r="P39" s="109" t="str">
        <f>J39&amp;","&amp;K39&amp;","&amp;L39&amp;","&amp;M39&amp;","&amp;N39&amp;","&amp;O39&amp;","&amp;"@"&amp;O39&amp;A39&amp;","&amp;F39</f>
        <v>R29,2017,00000000,20180630,E,TEA3,@TEA301,</v>
      </c>
    </row>
    <row r="40" spans="1:16" ht="15">
      <c r="A40" s="128" t="s">
        <v>2</v>
      </c>
      <c r="B40" s="228" t="s">
        <v>147</v>
      </c>
      <c r="C40" s="229"/>
      <c r="D40" s="229"/>
      <c r="E40" s="230"/>
      <c r="F40" s="141"/>
      <c r="J40" s="109" t="s">
        <v>218</v>
      </c>
      <c r="K40" s="109">
        <f>K39</f>
        <v>2017</v>
      </c>
      <c r="L40" s="135" t="str">
        <f aca="true" t="shared" si="4" ref="L40:M42">L39</f>
        <v>00000000</v>
      </c>
      <c r="M40" s="109" t="str">
        <f t="shared" si="4"/>
        <v>20180630</v>
      </c>
      <c r="N40" s="149" t="s">
        <v>180</v>
      </c>
      <c r="O40" s="109" t="s">
        <v>206</v>
      </c>
      <c r="P40" s="109" t="str">
        <f>J40&amp;","&amp;K40&amp;","&amp;L40&amp;","&amp;M40&amp;","&amp;N40&amp;","&amp;O40&amp;","&amp;"@"&amp;O40&amp;A40&amp;","&amp;F40</f>
        <v>R29,2017,00000000,20180630,E,TEA3,@TEA302,</v>
      </c>
    </row>
    <row r="41" spans="1:16" ht="18" customHeight="1">
      <c r="A41" s="128" t="s">
        <v>3</v>
      </c>
      <c r="B41" s="228" t="s">
        <v>305</v>
      </c>
      <c r="C41" s="229"/>
      <c r="D41" s="229"/>
      <c r="E41" s="230"/>
      <c r="F41" s="141"/>
      <c r="J41" s="109" t="s">
        <v>218</v>
      </c>
      <c r="K41" s="109">
        <f>K40</f>
        <v>2017</v>
      </c>
      <c r="L41" s="135" t="str">
        <f t="shared" si="4"/>
        <v>00000000</v>
      </c>
      <c r="M41" s="109" t="str">
        <f t="shared" si="4"/>
        <v>20180630</v>
      </c>
      <c r="N41" s="149" t="s">
        <v>180</v>
      </c>
      <c r="O41" s="109" t="s">
        <v>206</v>
      </c>
      <c r="P41" s="109" t="str">
        <f>J41&amp;","&amp;K41&amp;","&amp;L41&amp;","&amp;M41&amp;","&amp;N41&amp;","&amp;O41&amp;","&amp;"@"&amp;O41&amp;A41&amp;","&amp;F41</f>
        <v>R29,2017,00000000,20180630,E,TEA3,@TEA303,</v>
      </c>
    </row>
    <row r="42" spans="1:16" ht="15">
      <c r="A42" s="128" t="s">
        <v>20</v>
      </c>
      <c r="B42" s="239" t="s">
        <v>306</v>
      </c>
      <c r="C42" s="240"/>
      <c r="D42" s="240"/>
      <c r="E42" s="241"/>
      <c r="F42" s="141"/>
      <c r="G42" s="199">
        <f>+F39-G30</f>
        <v>0</v>
      </c>
      <c r="H42" s="199">
        <f>+G30-(F39-F42)</f>
        <v>0</v>
      </c>
      <c r="J42" s="109" t="s">
        <v>218</v>
      </c>
      <c r="K42" s="109">
        <f>K41</f>
        <v>2017</v>
      </c>
      <c r="L42" s="135" t="str">
        <f t="shared" si="4"/>
        <v>00000000</v>
      </c>
      <c r="M42" s="109" t="str">
        <f t="shared" si="4"/>
        <v>20180630</v>
      </c>
      <c r="N42" s="149" t="s">
        <v>180</v>
      </c>
      <c r="O42" s="109" t="s">
        <v>206</v>
      </c>
      <c r="P42" s="109" t="str">
        <f>J42&amp;","&amp;K42&amp;","&amp;L42&amp;","&amp;M42&amp;","&amp;N42&amp;","&amp;O42&amp;","&amp;"@"&amp;O42&amp;A42&amp;","&amp;F42</f>
        <v>R29,2017,00000000,20180630,E,TEA3,@TEA304,</v>
      </c>
    </row>
    <row r="43" spans="1:12" ht="15">
      <c r="A43" s="142"/>
      <c r="B43" s="133"/>
      <c r="C43" s="133"/>
      <c r="D43" s="133"/>
      <c r="E43" s="133"/>
      <c r="F43" s="134"/>
      <c r="L43" s="135"/>
    </row>
    <row r="44" spans="1:12" ht="14.25" customHeight="1">
      <c r="A44" s="143"/>
      <c r="B44" s="134"/>
      <c r="C44" s="134"/>
      <c r="L44" s="135"/>
    </row>
    <row r="45" spans="1:12" ht="15">
      <c r="A45" s="137" t="s">
        <v>51</v>
      </c>
      <c r="L45" s="135"/>
    </row>
    <row r="46" spans="1:12" ht="42" customHeight="1">
      <c r="A46" s="242" t="s">
        <v>153</v>
      </c>
      <c r="B46" s="242"/>
      <c r="C46" s="242"/>
      <c r="D46" s="242"/>
      <c r="E46" s="242"/>
      <c r="F46" s="242"/>
      <c r="G46" s="242"/>
      <c r="H46" s="242"/>
      <c r="L46" s="135"/>
    </row>
    <row r="47" spans="1:12" ht="15">
      <c r="A47" s="143"/>
      <c r="B47" s="134"/>
      <c r="C47" s="134"/>
      <c r="L47" s="135"/>
    </row>
    <row r="48" spans="1:12" ht="21.75" customHeight="1">
      <c r="A48" s="139" t="s">
        <v>16</v>
      </c>
      <c r="B48" s="231" t="s">
        <v>36</v>
      </c>
      <c r="C48" s="232"/>
      <c r="D48" s="232"/>
      <c r="E48" s="233"/>
      <c r="F48" s="140" t="s">
        <v>58</v>
      </c>
      <c r="L48" s="135"/>
    </row>
    <row r="49" spans="1:16" ht="15">
      <c r="A49" s="144" t="s">
        <v>1</v>
      </c>
      <c r="B49" s="228" t="s">
        <v>69</v>
      </c>
      <c r="C49" s="229"/>
      <c r="D49" s="229"/>
      <c r="E49" s="230"/>
      <c r="F49" s="122"/>
      <c r="J49" s="109" t="s">
        <v>218</v>
      </c>
      <c r="K49" s="109">
        <f>ELOLAP!H7</f>
        <v>2017</v>
      </c>
      <c r="L49" s="135" t="str">
        <f>ELOLAP!I7</f>
        <v>00000000</v>
      </c>
      <c r="M49" s="109" t="str">
        <f>ELOLAP!J7</f>
        <v>20180630</v>
      </c>
      <c r="N49" s="149" t="s">
        <v>180</v>
      </c>
      <c r="O49" s="109" t="s">
        <v>208</v>
      </c>
      <c r="P49" s="109" t="str">
        <f>J49&amp;","&amp;K49&amp;","&amp;L49&amp;","&amp;M49&amp;","&amp;N49&amp;","&amp;O49&amp;","&amp;"@"&amp;O49&amp;A49&amp;","&amp;F49</f>
        <v>R29,2017,00000000,20180630,E,TEA4,@TEA401,</v>
      </c>
    </row>
    <row r="50" spans="1:16" ht="25.5" customHeight="1">
      <c r="A50" s="144" t="s">
        <v>2</v>
      </c>
      <c r="B50" s="228" t="s">
        <v>255</v>
      </c>
      <c r="C50" s="229"/>
      <c r="D50" s="229"/>
      <c r="E50" s="230"/>
      <c r="F50" s="122"/>
      <c r="J50" s="109" t="s">
        <v>218</v>
      </c>
      <c r="K50" s="109">
        <f>K49</f>
        <v>2017</v>
      </c>
      <c r="L50" s="135" t="str">
        <f>L49</f>
        <v>00000000</v>
      </c>
      <c r="M50" s="109" t="str">
        <f>M49</f>
        <v>20180630</v>
      </c>
      <c r="N50" s="149" t="s">
        <v>180</v>
      </c>
      <c r="O50" s="109" t="s">
        <v>208</v>
      </c>
      <c r="P50" s="109" t="str">
        <f>J50&amp;","&amp;K50&amp;","&amp;L50&amp;","&amp;M50&amp;","&amp;N50&amp;","&amp;O50&amp;","&amp;"@"&amp;O50&amp;A50&amp;","&amp;F50</f>
        <v>R29,2017,00000000,20180630,E,TEA4,@TEA402,</v>
      </c>
    </row>
    <row r="51" spans="1:16" ht="26.25" customHeight="1">
      <c r="A51" s="144" t="s">
        <v>3</v>
      </c>
      <c r="B51" s="228" t="s">
        <v>70</v>
      </c>
      <c r="C51" s="229"/>
      <c r="D51" s="229"/>
      <c r="E51" s="230"/>
      <c r="F51" s="122"/>
      <c r="J51" s="109" t="s">
        <v>218</v>
      </c>
      <c r="K51" s="109">
        <f aca="true" t="shared" si="5" ref="K51:K67">K50</f>
        <v>2017</v>
      </c>
      <c r="L51" s="135" t="str">
        <f aca="true" t="shared" si="6" ref="L51:L67">L50</f>
        <v>00000000</v>
      </c>
      <c r="M51" s="109" t="str">
        <f aca="true" t="shared" si="7" ref="M51:M67">M50</f>
        <v>20180630</v>
      </c>
      <c r="N51" s="149" t="s">
        <v>180</v>
      </c>
      <c r="O51" s="109" t="s">
        <v>208</v>
      </c>
      <c r="P51" s="109" t="str">
        <f>J51&amp;","&amp;K51&amp;","&amp;L51&amp;","&amp;M51&amp;","&amp;N51&amp;","&amp;O51&amp;","&amp;"@"&amp;O51&amp;A51&amp;","&amp;F51</f>
        <v>R29,2017,00000000,20180630,E,TEA4,@TEA403,</v>
      </c>
    </row>
    <row r="52" spans="1:16" ht="23.25" customHeight="1">
      <c r="A52" s="144" t="s">
        <v>20</v>
      </c>
      <c r="B52" s="228" t="s">
        <v>222</v>
      </c>
      <c r="C52" s="229"/>
      <c r="D52" s="229"/>
      <c r="E52" s="230"/>
      <c r="F52" s="122"/>
      <c r="J52" s="109" t="s">
        <v>218</v>
      </c>
      <c r="K52" s="109">
        <f t="shared" si="5"/>
        <v>2017</v>
      </c>
      <c r="L52" s="135" t="str">
        <f t="shared" si="6"/>
        <v>00000000</v>
      </c>
      <c r="M52" s="109" t="str">
        <f t="shared" si="7"/>
        <v>20180630</v>
      </c>
      <c r="N52" s="149" t="s">
        <v>180</v>
      </c>
      <c r="O52" s="109" t="s">
        <v>208</v>
      </c>
      <c r="P52" s="109" t="str">
        <f>J52&amp;","&amp;K52&amp;","&amp;L52&amp;","&amp;M52&amp;","&amp;N52&amp;","&amp;O52&amp;","&amp;"@"&amp;O52&amp;A52&amp;","&amp;F52</f>
        <v>R29,2017,00000000,20180630,E,TEA4,@TEA404,</v>
      </c>
    </row>
    <row r="53" spans="1:16" ht="30" customHeight="1">
      <c r="A53" s="144" t="s">
        <v>21</v>
      </c>
      <c r="B53" s="228" t="s">
        <v>223</v>
      </c>
      <c r="C53" s="229"/>
      <c r="D53" s="229"/>
      <c r="E53" s="230"/>
      <c r="F53" s="122"/>
      <c r="J53" s="109" t="s">
        <v>218</v>
      </c>
      <c r="K53" s="109">
        <f t="shared" si="5"/>
        <v>2017</v>
      </c>
      <c r="L53" s="135" t="str">
        <f t="shared" si="6"/>
        <v>00000000</v>
      </c>
      <c r="M53" s="109" t="str">
        <f t="shared" si="7"/>
        <v>20180630</v>
      </c>
      <c r="N53" s="149" t="s">
        <v>180</v>
      </c>
      <c r="O53" s="109" t="s">
        <v>208</v>
      </c>
      <c r="P53" s="109" t="str">
        <f aca="true" t="shared" si="8" ref="P53:P68">J53&amp;","&amp;K53&amp;","&amp;L53&amp;","&amp;M53&amp;","&amp;N53&amp;","&amp;O53&amp;","&amp;"@"&amp;O53&amp;A53&amp;","&amp;F53</f>
        <v>R29,2017,00000000,20180630,E,TEA4,@TEA405,</v>
      </c>
    </row>
    <row r="54" spans="1:16" ht="25.5" customHeight="1">
      <c r="A54" s="144" t="s">
        <v>22</v>
      </c>
      <c r="B54" s="228" t="s">
        <v>148</v>
      </c>
      <c r="C54" s="229"/>
      <c r="D54" s="229"/>
      <c r="E54" s="230"/>
      <c r="F54" s="122"/>
      <c r="J54" s="109" t="s">
        <v>218</v>
      </c>
      <c r="K54" s="109">
        <f t="shared" si="5"/>
        <v>2017</v>
      </c>
      <c r="L54" s="135" t="str">
        <f t="shared" si="6"/>
        <v>00000000</v>
      </c>
      <c r="M54" s="109" t="str">
        <f t="shared" si="7"/>
        <v>20180630</v>
      </c>
      <c r="N54" s="149" t="s">
        <v>180</v>
      </c>
      <c r="O54" s="109" t="s">
        <v>208</v>
      </c>
      <c r="P54" s="109" t="str">
        <f t="shared" si="8"/>
        <v>R29,2017,00000000,20180630,E,TEA4,@TEA406,</v>
      </c>
    </row>
    <row r="55" spans="1:16" ht="21.75" customHeight="1">
      <c r="A55" s="144" t="s">
        <v>23</v>
      </c>
      <c r="B55" s="228" t="s">
        <v>71</v>
      </c>
      <c r="C55" s="229"/>
      <c r="D55" s="229"/>
      <c r="E55" s="230"/>
      <c r="F55" s="122"/>
      <c r="J55" s="109" t="s">
        <v>218</v>
      </c>
      <c r="K55" s="109">
        <f t="shared" si="5"/>
        <v>2017</v>
      </c>
      <c r="L55" s="135" t="str">
        <f t="shared" si="6"/>
        <v>00000000</v>
      </c>
      <c r="M55" s="109" t="str">
        <f t="shared" si="7"/>
        <v>20180630</v>
      </c>
      <c r="N55" s="149" t="s">
        <v>180</v>
      </c>
      <c r="O55" s="109" t="s">
        <v>208</v>
      </c>
      <c r="P55" s="109" t="str">
        <f t="shared" si="8"/>
        <v>R29,2017,00000000,20180630,E,TEA4,@TEA407,</v>
      </c>
    </row>
    <row r="56" spans="1:16" ht="24" customHeight="1">
      <c r="A56" s="144" t="s">
        <v>24</v>
      </c>
      <c r="B56" s="244" t="s">
        <v>72</v>
      </c>
      <c r="C56" s="244"/>
      <c r="D56" s="244"/>
      <c r="E56" s="244"/>
      <c r="F56" s="122"/>
      <c r="J56" s="109" t="s">
        <v>218</v>
      </c>
      <c r="K56" s="109">
        <f t="shared" si="5"/>
        <v>2017</v>
      </c>
      <c r="L56" s="135" t="str">
        <f t="shared" si="6"/>
        <v>00000000</v>
      </c>
      <c r="M56" s="109" t="str">
        <f t="shared" si="7"/>
        <v>20180630</v>
      </c>
      <c r="N56" s="149" t="s">
        <v>180</v>
      </c>
      <c r="O56" s="109" t="s">
        <v>208</v>
      </c>
      <c r="P56" s="109" t="str">
        <f t="shared" si="8"/>
        <v>R29,2017,00000000,20180630,E,TEA4,@TEA408,</v>
      </c>
    </row>
    <row r="57" spans="1:16" ht="33" customHeight="1">
      <c r="A57" s="144" t="s">
        <v>25</v>
      </c>
      <c r="B57" s="228" t="s">
        <v>256</v>
      </c>
      <c r="C57" s="229"/>
      <c r="D57" s="229"/>
      <c r="E57" s="230"/>
      <c r="F57" s="122"/>
      <c r="J57" s="109" t="s">
        <v>218</v>
      </c>
      <c r="K57" s="109">
        <f t="shared" si="5"/>
        <v>2017</v>
      </c>
      <c r="L57" s="135" t="str">
        <f t="shared" si="6"/>
        <v>00000000</v>
      </c>
      <c r="M57" s="109" t="str">
        <f t="shared" si="7"/>
        <v>20180630</v>
      </c>
      <c r="N57" s="149" t="s">
        <v>180</v>
      </c>
      <c r="O57" s="109" t="s">
        <v>208</v>
      </c>
      <c r="P57" s="109" t="str">
        <f t="shared" si="8"/>
        <v>R29,2017,00000000,20180630,E,TEA4,@TEA409,</v>
      </c>
    </row>
    <row r="58" spans="1:16" ht="27.75" customHeight="1">
      <c r="A58" s="144" t="s">
        <v>26</v>
      </c>
      <c r="B58" s="228" t="s">
        <v>257</v>
      </c>
      <c r="C58" s="229"/>
      <c r="D58" s="229"/>
      <c r="E58" s="230"/>
      <c r="F58" s="122"/>
      <c r="J58" s="109" t="s">
        <v>218</v>
      </c>
      <c r="K58" s="109">
        <f t="shared" si="5"/>
        <v>2017</v>
      </c>
      <c r="L58" s="135" t="str">
        <f t="shared" si="6"/>
        <v>00000000</v>
      </c>
      <c r="M58" s="109" t="str">
        <f t="shared" si="7"/>
        <v>20180630</v>
      </c>
      <c r="N58" s="149" t="s">
        <v>180</v>
      </c>
      <c r="O58" s="109" t="s">
        <v>208</v>
      </c>
      <c r="P58" s="109" t="str">
        <f t="shared" si="8"/>
        <v>R29,2017,00000000,20180630,E,TEA4,@TEA410,</v>
      </c>
    </row>
    <row r="59" spans="1:16" ht="34.5" customHeight="1">
      <c r="A59" s="144" t="s">
        <v>27</v>
      </c>
      <c r="B59" s="228" t="s">
        <v>258</v>
      </c>
      <c r="C59" s="229"/>
      <c r="D59" s="229"/>
      <c r="E59" s="230"/>
      <c r="F59" s="122"/>
      <c r="J59" s="109" t="s">
        <v>218</v>
      </c>
      <c r="K59" s="109">
        <f t="shared" si="5"/>
        <v>2017</v>
      </c>
      <c r="L59" s="135" t="str">
        <f t="shared" si="6"/>
        <v>00000000</v>
      </c>
      <c r="M59" s="109" t="str">
        <f t="shared" si="7"/>
        <v>20180630</v>
      </c>
      <c r="N59" s="149" t="s">
        <v>180</v>
      </c>
      <c r="O59" s="109" t="s">
        <v>208</v>
      </c>
      <c r="P59" s="109" t="str">
        <f t="shared" si="8"/>
        <v>R29,2017,00000000,20180630,E,TEA4,@TEA411,</v>
      </c>
    </row>
    <row r="60" spans="1:16" ht="43.5" customHeight="1">
      <c r="A60" s="144" t="s">
        <v>28</v>
      </c>
      <c r="B60" s="228" t="s">
        <v>307</v>
      </c>
      <c r="C60" s="229"/>
      <c r="D60" s="229"/>
      <c r="E60" s="230"/>
      <c r="F60" s="122"/>
      <c r="J60" s="109" t="s">
        <v>218</v>
      </c>
      <c r="K60" s="109">
        <f t="shared" si="5"/>
        <v>2017</v>
      </c>
      <c r="L60" s="135" t="str">
        <f t="shared" si="6"/>
        <v>00000000</v>
      </c>
      <c r="M60" s="109" t="str">
        <f t="shared" si="7"/>
        <v>20180630</v>
      </c>
      <c r="N60" s="149" t="s">
        <v>180</v>
      </c>
      <c r="O60" s="109" t="s">
        <v>208</v>
      </c>
      <c r="P60" s="109" t="str">
        <f t="shared" si="8"/>
        <v>R29,2017,00000000,20180630,E,TEA4,@TEA412,</v>
      </c>
    </row>
    <row r="61" spans="1:16" ht="34.5" customHeight="1">
      <c r="A61" s="144" t="s">
        <v>29</v>
      </c>
      <c r="B61" s="244" t="s">
        <v>149</v>
      </c>
      <c r="C61" s="244"/>
      <c r="D61" s="244"/>
      <c r="E61" s="244"/>
      <c r="F61" s="122"/>
      <c r="J61" s="109" t="s">
        <v>218</v>
      </c>
      <c r="K61" s="109">
        <f t="shared" si="5"/>
        <v>2017</v>
      </c>
      <c r="L61" s="135" t="str">
        <f t="shared" si="6"/>
        <v>00000000</v>
      </c>
      <c r="M61" s="109" t="str">
        <f t="shared" si="7"/>
        <v>20180630</v>
      </c>
      <c r="N61" s="149" t="s">
        <v>180</v>
      </c>
      <c r="O61" s="109" t="s">
        <v>208</v>
      </c>
      <c r="P61" s="109" t="str">
        <f t="shared" si="8"/>
        <v>R29,2017,00000000,20180630,E,TEA4,@TEA413,</v>
      </c>
    </row>
    <row r="62" spans="1:16" ht="38.25" customHeight="1">
      <c r="A62" s="144" t="s">
        <v>30</v>
      </c>
      <c r="B62" s="244" t="s">
        <v>150</v>
      </c>
      <c r="C62" s="244"/>
      <c r="D62" s="244"/>
      <c r="E62" s="244"/>
      <c r="F62" s="122"/>
      <c r="J62" s="109" t="s">
        <v>218</v>
      </c>
      <c r="K62" s="109">
        <f t="shared" si="5"/>
        <v>2017</v>
      </c>
      <c r="L62" s="135" t="str">
        <f t="shared" si="6"/>
        <v>00000000</v>
      </c>
      <c r="M62" s="109" t="str">
        <f t="shared" si="7"/>
        <v>20180630</v>
      </c>
      <c r="N62" s="149" t="s">
        <v>180</v>
      </c>
      <c r="O62" s="109" t="s">
        <v>208</v>
      </c>
      <c r="P62" s="109" t="str">
        <f t="shared" si="8"/>
        <v>R29,2017,00000000,20180630,E,TEA4,@TEA414,</v>
      </c>
    </row>
    <row r="63" spans="1:16" ht="33" customHeight="1">
      <c r="A63" s="144" t="s">
        <v>31</v>
      </c>
      <c r="B63" s="244" t="s">
        <v>151</v>
      </c>
      <c r="C63" s="244"/>
      <c r="D63" s="244"/>
      <c r="E63" s="244"/>
      <c r="F63" s="122"/>
      <c r="J63" s="109" t="s">
        <v>218</v>
      </c>
      <c r="K63" s="109">
        <f t="shared" si="5"/>
        <v>2017</v>
      </c>
      <c r="L63" s="135" t="str">
        <f t="shared" si="6"/>
        <v>00000000</v>
      </c>
      <c r="M63" s="109" t="str">
        <f t="shared" si="7"/>
        <v>20180630</v>
      </c>
      <c r="N63" s="149" t="s">
        <v>180</v>
      </c>
      <c r="O63" s="109" t="s">
        <v>208</v>
      </c>
      <c r="P63" s="109" t="str">
        <f t="shared" si="8"/>
        <v>R29,2017,00000000,20180630,E,TEA4,@TEA415,</v>
      </c>
    </row>
    <row r="64" spans="1:16" ht="19.5" customHeight="1">
      <c r="A64" s="144" t="s">
        <v>39</v>
      </c>
      <c r="B64" s="244" t="s">
        <v>73</v>
      </c>
      <c r="C64" s="244"/>
      <c r="D64" s="244"/>
      <c r="E64" s="244"/>
      <c r="F64" s="122"/>
      <c r="J64" s="109" t="s">
        <v>218</v>
      </c>
      <c r="K64" s="109">
        <f t="shared" si="5"/>
        <v>2017</v>
      </c>
      <c r="L64" s="135" t="str">
        <f t="shared" si="6"/>
        <v>00000000</v>
      </c>
      <c r="M64" s="109" t="str">
        <f t="shared" si="7"/>
        <v>20180630</v>
      </c>
      <c r="N64" s="149" t="s">
        <v>180</v>
      </c>
      <c r="O64" s="109" t="s">
        <v>208</v>
      </c>
      <c r="P64" s="109" t="str">
        <f t="shared" si="8"/>
        <v>R29,2017,00000000,20180630,E,TEA4,@TEA416,</v>
      </c>
    </row>
    <row r="65" spans="1:16" ht="21" customHeight="1">
      <c r="A65" s="144" t="s">
        <v>67</v>
      </c>
      <c r="B65" s="228" t="s">
        <v>74</v>
      </c>
      <c r="C65" s="229"/>
      <c r="D65" s="229"/>
      <c r="E65" s="230"/>
      <c r="F65" s="122"/>
      <c r="J65" s="109" t="s">
        <v>218</v>
      </c>
      <c r="K65" s="109">
        <f t="shared" si="5"/>
        <v>2017</v>
      </c>
      <c r="L65" s="135" t="str">
        <f t="shared" si="6"/>
        <v>00000000</v>
      </c>
      <c r="M65" s="109" t="str">
        <f t="shared" si="7"/>
        <v>20180630</v>
      </c>
      <c r="N65" s="149" t="s">
        <v>180</v>
      </c>
      <c r="O65" s="109" t="s">
        <v>208</v>
      </c>
      <c r="P65" s="109" t="str">
        <f t="shared" si="8"/>
        <v>R29,2017,00000000,20180630,E,TEA4,@TEA417,</v>
      </c>
    </row>
    <row r="66" spans="1:16" ht="37.5" customHeight="1">
      <c r="A66" s="144" t="s">
        <v>68</v>
      </c>
      <c r="B66" s="236" t="s">
        <v>220</v>
      </c>
      <c r="C66" s="237"/>
      <c r="D66" s="237"/>
      <c r="E66" s="238"/>
      <c r="F66" s="122"/>
      <c r="J66" s="109" t="s">
        <v>218</v>
      </c>
      <c r="K66" s="109">
        <f t="shared" si="5"/>
        <v>2017</v>
      </c>
      <c r="L66" s="135" t="str">
        <f t="shared" si="6"/>
        <v>00000000</v>
      </c>
      <c r="M66" s="109" t="str">
        <f t="shared" si="7"/>
        <v>20180630</v>
      </c>
      <c r="N66" s="149" t="s">
        <v>180</v>
      </c>
      <c r="O66" s="109" t="s">
        <v>208</v>
      </c>
      <c r="P66" s="109" t="str">
        <f t="shared" si="8"/>
        <v>R29,2017,00000000,20180630,E,TEA4,@TEA418,</v>
      </c>
    </row>
    <row r="67" spans="1:16" ht="48.75" customHeight="1">
      <c r="A67" s="144" t="s">
        <v>86</v>
      </c>
      <c r="B67" s="236" t="s">
        <v>308</v>
      </c>
      <c r="C67" s="237"/>
      <c r="D67" s="237"/>
      <c r="E67" s="238"/>
      <c r="F67" s="122"/>
      <c r="J67" s="109" t="s">
        <v>218</v>
      </c>
      <c r="K67" s="109">
        <f t="shared" si="5"/>
        <v>2017</v>
      </c>
      <c r="L67" s="135" t="str">
        <f t="shared" si="6"/>
        <v>00000000</v>
      </c>
      <c r="M67" s="109" t="str">
        <f t="shared" si="7"/>
        <v>20180630</v>
      </c>
      <c r="N67" s="149" t="s">
        <v>180</v>
      </c>
      <c r="O67" s="109" t="s">
        <v>208</v>
      </c>
      <c r="P67" s="109" t="str">
        <f>J67&amp;","&amp;K67&amp;","&amp;L67&amp;","&amp;M67&amp;","&amp;N67&amp;","&amp;O67&amp;","&amp;"@"&amp;O67&amp;A67&amp;","&amp;F67</f>
        <v>R29,2017,00000000,20180630,E,TEA4,@TEA419,</v>
      </c>
    </row>
    <row r="68" spans="1:16" s="112" customFormat="1" ht="20.25" customHeight="1">
      <c r="A68" s="161" t="s">
        <v>87</v>
      </c>
      <c r="B68" s="247" t="s">
        <v>259</v>
      </c>
      <c r="C68" s="248"/>
      <c r="D68" s="248"/>
      <c r="E68" s="249"/>
      <c r="F68" s="162">
        <v>0</v>
      </c>
      <c r="G68" s="112">
        <f>F49+F50+F51+F52+F53+F54+F55+F56+F57+F58+F59+F60+F61+F62+F63+F64+F65+F66+F67-F68</f>
        <v>0</v>
      </c>
      <c r="J68" s="112" t="s">
        <v>218</v>
      </c>
      <c r="K68" s="112">
        <f>K66</f>
        <v>2017</v>
      </c>
      <c r="L68" s="163" t="str">
        <f>L66</f>
        <v>00000000</v>
      </c>
      <c r="M68" s="112" t="str">
        <f>M66</f>
        <v>20180630</v>
      </c>
      <c r="N68" s="151" t="s">
        <v>180</v>
      </c>
      <c r="O68" s="112" t="s">
        <v>208</v>
      </c>
      <c r="P68" s="112" t="str">
        <f t="shared" si="8"/>
        <v>R29,2017,00000000,20180630,E,TEA4,@TEA420,0</v>
      </c>
    </row>
    <row r="69" ht="15">
      <c r="L69" s="135"/>
    </row>
    <row r="70" ht="15">
      <c r="L70" s="135"/>
    </row>
    <row r="71" spans="1:12" ht="15">
      <c r="A71" s="137" t="s">
        <v>75</v>
      </c>
      <c r="B71" s="133"/>
      <c r="C71" s="134"/>
      <c r="D71" s="134"/>
      <c r="E71" s="134"/>
      <c r="L71" s="135"/>
    </row>
    <row r="72" spans="1:12" ht="15">
      <c r="A72" s="137" t="s">
        <v>154</v>
      </c>
      <c r="B72" s="133"/>
      <c r="C72" s="134"/>
      <c r="D72" s="134"/>
      <c r="E72" s="134"/>
      <c r="L72" s="135"/>
    </row>
    <row r="73" spans="1:12" ht="15">
      <c r="A73" s="145"/>
      <c r="B73" s="133"/>
      <c r="C73" s="134"/>
      <c r="D73" s="134"/>
      <c r="E73" s="134"/>
      <c r="L73" s="135"/>
    </row>
    <row r="74" spans="1:12" ht="25.5" customHeight="1">
      <c r="A74" s="139" t="s">
        <v>16</v>
      </c>
      <c r="B74" s="231" t="s">
        <v>36</v>
      </c>
      <c r="C74" s="232"/>
      <c r="D74" s="232"/>
      <c r="E74" s="233"/>
      <c r="F74" s="140" t="s">
        <v>58</v>
      </c>
      <c r="L74" s="135"/>
    </row>
    <row r="75" spans="1:16" ht="30.75" customHeight="1">
      <c r="A75" s="144" t="s">
        <v>1</v>
      </c>
      <c r="B75" s="228" t="s">
        <v>52</v>
      </c>
      <c r="C75" s="229"/>
      <c r="D75" s="229"/>
      <c r="E75" s="230"/>
      <c r="F75" s="122"/>
      <c r="J75" s="109" t="s">
        <v>218</v>
      </c>
      <c r="K75" s="109">
        <f>ELOLAP!H7</f>
        <v>2017</v>
      </c>
      <c r="L75" s="135" t="str">
        <f>ELOLAP!I7</f>
        <v>00000000</v>
      </c>
      <c r="M75" s="109" t="str">
        <f>ELOLAP!J7</f>
        <v>20180630</v>
      </c>
      <c r="N75" s="164" t="s">
        <v>260</v>
      </c>
      <c r="O75" s="109" t="s">
        <v>209</v>
      </c>
      <c r="P75" s="109" t="str">
        <f>J75&amp;","&amp;K75&amp;","&amp;L75&amp;","&amp;M75&amp;","&amp;N75&amp;","&amp;O75&amp;""</f>
        <v>R29,2017,00000000,20180630,N,TEA5</v>
      </c>
    </row>
    <row r="76" spans="1:14" ht="41.25" customHeight="1">
      <c r="A76" s="144" t="s">
        <v>2</v>
      </c>
      <c r="B76" s="228" t="s">
        <v>66</v>
      </c>
      <c r="C76" s="229"/>
      <c r="D76" s="229"/>
      <c r="E76" s="230"/>
      <c r="F76" s="122">
        <v>0</v>
      </c>
      <c r="L76" s="135"/>
      <c r="N76" s="164"/>
    </row>
  </sheetData>
  <sheetProtection/>
  <mergeCells count="52">
    <mergeCell ref="E19:G19"/>
    <mergeCell ref="A37:G37"/>
    <mergeCell ref="B66:E66"/>
    <mergeCell ref="B64:E64"/>
    <mergeCell ref="B68:E68"/>
    <mergeCell ref="B65:E65"/>
    <mergeCell ref="A46:H46"/>
    <mergeCell ref="B60:E60"/>
    <mergeCell ref="B61:E61"/>
    <mergeCell ref="B62:E62"/>
    <mergeCell ref="B63:E63"/>
    <mergeCell ref="B56:E56"/>
    <mergeCell ref="B22:D22"/>
    <mergeCell ref="B40:E40"/>
    <mergeCell ref="B23:D23"/>
    <mergeCell ref="B24:D24"/>
    <mergeCell ref="B29:D29"/>
    <mergeCell ref="B57:E57"/>
    <mergeCell ref="B48:E48"/>
    <mergeCell ref="B49:E49"/>
    <mergeCell ref="B50:E50"/>
    <mergeCell ref="B51:E51"/>
    <mergeCell ref="B28:D28"/>
    <mergeCell ref="B41:E41"/>
    <mergeCell ref="B42:E42"/>
    <mergeCell ref="B39:E39"/>
    <mergeCell ref="B38:E38"/>
    <mergeCell ref="A36:H36"/>
    <mergeCell ref="B31:D31"/>
    <mergeCell ref="B59:E59"/>
    <mergeCell ref="B52:E52"/>
    <mergeCell ref="B53:E53"/>
    <mergeCell ref="B54:E54"/>
    <mergeCell ref="B55:E55"/>
    <mergeCell ref="B58:E58"/>
    <mergeCell ref="B20:D21"/>
    <mergeCell ref="A20:A21"/>
    <mergeCell ref="B76:E76"/>
    <mergeCell ref="B75:E75"/>
    <mergeCell ref="B74:E74"/>
    <mergeCell ref="B25:D25"/>
    <mergeCell ref="B26:D26"/>
    <mergeCell ref="B27:D27"/>
    <mergeCell ref="B67:E67"/>
    <mergeCell ref="B30:D30"/>
    <mergeCell ref="A15:H15"/>
    <mergeCell ref="A4:H4"/>
    <mergeCell ref="A6:A7"/>
    <mergeCell ref="B6:B7"/>
    <mergeCell ref="C6:D6"/>
    <mergeCell ref="E6:F6"/>
    <mergeCell ref="G6:H6"/>
  </mergeCells>
  <printOptions/>
  <pageMargins left="0.3937007874015748" right="0.1968503937007874" top="0.17" bottom="0.39" header="0.15748031496062992" footer="0.16"/>
  <pageSetup cellComments="asDisplayed" fitToHeight="0" fitToWidth="1" horizontalDpi="600" verticalDpi="600" orientation="portrait" paperSize="9" scale="39" r:id="rId3"/>
  <headerFooter alignWithMargins="0">
    <oddFooter>&amp;C&amp;P/&amp;N</oddFooter>
  </headerFooter>
  <rowBreaks count="1" manualBreakCount="1">
    <brk id="44" max="25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81"/>
  <sheetViews>
    <sheetView showGridLines="0" zoomScale="85" zoomScaleNormal="85" zoomScalePageLayoutView="0" workbookViewId="0" topLeftCell="A16">
      <selection activeCell="F10" sqref="F10"/>
    </sheetView>
  </sheetViews>
  <sheetFormatPr defaultColWidth="9.140625" defaultRowHeight="12.75"/>
  <cols>
    <col min="1" max="1" width="6.00390625" style="3" customWidth="1"/>
    <col min="2" max="2" width="65.8515625" style="2" customWidth="1"/>
    <col min="3" max="3" width="15.8515625" style="3" customWidth="1"/>
    <col min="4" max="6" width="18.7109375" style="3" customWidth="1"/>
    <col min="7" max="7" width="9.140625" style="3" customWidth="1"/>
    <col min="8" max="8" width="5.00390625" style="2" bestFit="1" customWidth="1"/>
    <col min="9" max="9" width="7.28125" style="2" customWidth="1"/>
    <col min="10" max="10" width="12.8515625" style="2" customWidth="1"/>
    <col min="11" max="11" width="8.8515625" style="2" customWidth="1"/>
    <col min="12" max="12" width="7.7109375" style="2" customWidth="1"/>
    <col min="13" max="14" width="6.00390625" style="2" customWidth="1"/>
    <col min="15" max="16384" width="9.140625" style="3" customWidth="1"/>
  </cols>
  <sheetData>
    <row r="1" ht="15">
      <c r="A1" s="1"/>
    </row>
    <row r="2" spans="1:14" s="13" customFormat="1" ht="15.75" customHeight="1">
      <c r="A2" s="20"/>
      <c r="B2" s="50"/>
      <c r="C2" s="3"/>
      <c r="H2" s="74"/>
      <c r="I2" s="74"/>
      <c r="J2" s="74"/>
      <c r="K2" s="74"/>
      <c r="L2" s="74"/>
      <c r="M2" s="74"/>
      <c r="N2" s="74"/>
    </row>
    <row r="3" spans="1:14" s="13" customFormat="1" ht="18">
      <c r="A3" s="22" t="s">
        <v>130</v>
      </c>
      <c r="B3" s="50"/>
      <c r="C3" s="3"/>
      <c r="H3" s="74"/>
      <c r="I3" s="74"/>
      <c r="J3" s="74"/>
      <c r="K3" s="74"/>
      <c r="L3" s="74"/>
      <c r="M3" s="74"/>
      <c r="N3" s="74"/>
    </row>
    <row r="4" spans="1:14" s="13" customFormat="1" ht="33" customHeight="1">
      <c r="A4" s="252" t="s">
        <v>265</v>
      </c>
      <c r="B4" s="252"/>
      <c r="C4" s="252"/>
      <c r="D4" s="252"/>
      <c r="E4" s="252"/>
      <c r="F4" s="252"/>
      <c r="H4" s="74"/>
      <c r="I4" s="74"/>
      <c r="J4" s="74"/>
      <c r="K4" s="74"/>
      <c r="L4" s="74"/>
      <c r="M4" s="74"/>
      <c r="N4" s="74"/>
    </row>
    <row r="5" spans="1:14" s="13" customFormat="1" ht="18">
      <c r="A5" s="257"/>
      <c r="B5" s="257"/>
      <c r="C5" s="257"/>
      <c r="D5" s="257"/>
      <c r="E5" s="257"/>
      <c r="F5" s="257"/>
      <c r="H5" s="74"/>
      <c r="I5" s="74"/>
      <c r="J5" s="74"/>
      <c r="K5" s="74"/>
      <c r="L5" s="74"/>
      <c r="M5" s="74"/>
      <c r="N5" s="74"/>
    </row>
    <row r="6" spans="1:15" s="13" customFormat="1" ht="60">
      <c r="A6" s="253" t="s">
        <v>61</v>
      </c>
      <c r="B6" s="255" t="s">
        <v>36</v>
      </c>
      <c r="C6" s="102" t="s">
        <v>243</v>
      </c>
      <c r="D6" s="102" t="s">
        <v>59</v>
      </c>
      <c r="E6" s="102" t="s">
        <v>60</v>
      </c>
      <c r="F6" s="101" t="s">
        <v>58</v>
      </c>
      <c r="G6" s="18"/>
      <c r="H6" s="66" t="s">
        <v>171</v>
      </c>
      <c r="I6" s="66" t="s">
        <v>172</v>
      </c>
      <c r="J6" s="66" t="s">
        <v>173</v>
      </c>
      <c r="K6" s="66" t="s">
        <v>174</v>
      </c>
      <c r="L6" s="66" t="s">
        <v>175</v>
      </c>
      <c r="M6" s="66" t="s">
        <v>176</v>
      </c>
      <c r="N6" s="66" t="s">
        <v>200</v>
      </c>
      <c r="O6" s="1" t="s">
        <v>177</v>
      </c>
    </row>
    <row r="7" spans="1:15" s="13" customFormat="1" ht="15.75" thickBot="1">
      <c r="A7" s="254"/>
      <c r="B7" s="256"/>
      <c r="C7" s="101" t="s">
        <v>5</v>
      </c>
      <c r="D7" s="101" t="s">
        <v>6</v>
      </c>
      <c r="E7" s="107" t="s">
        <v>7</v>
      </c>
      <c r="F7" s="107" t="s">
        <v>8</v>
      </c>
      <c r="H7" s="2"/>
      <c r="I7" s="2"/>
      <c r="J7" s="2"/>
      <c r="K7" s="2"/>
      <c r="L7" s="2"/>
      <c r="M7" s="2"/>
      <c r="N7" s="2"/>
      <c r="O7" s="2"/>
    </row>
    <row r="8" spans="1:15" s="13" customFormat="1" ht="31.5" thickBot="1" thickTop="1">
      <c r="A8" s="23" t="s">
        <v>1</v>
      </c>
      <c r="B8" s="14" t="s">
        <v>264</v>
      </c>
      <c r="C8" s="68"/>
      <c r="D8" s="69"/>
      <c r="E8" s="69"/>
      <c r="F8" s="69"/>
      <c r="H8" s="2" t="s">
        <v>218</v>
      </c>
      <c r="I8" s="2">
        <f>ELOLAP!H7</f>
        <v>2017</v>
      </c>
      <c r="J8" s="75" t="str">
        <f>ELOLAP!I7</f>
        <v>00000000</v>
      </c>
      <c r="K8" s="74" t="str">
        <f>ELOLAP!J7</f>
        <v>20180630</v>
      </c>
      <c r="L8" s="2" t="s">
        <v>180</v>
      </c>
      <c r="M8" s="2" t="s">
        <v>199</v>
      </c>
      <c r="N8" s="76" t="s">
        <v>201</v>
      </c>
      <c r="O8" s="3" t="str">
        <f>H8&amp;","&amp;I8&amp;","&amp;J8&amp;","&amp;K8&amp;","&amp;L8&amp;","&amp;M8&amp;","&amp;"@"&amp;M8&amp;""&amp;N8&amp;""&amp;A8&amp;","&amp;C8&amp;","&amp;D8&amp;","&amp;E8&amp;","&amp;F8</f>
        <v>R29,2017,00000000,20180630,E,TEL,@TEL00101,,,,</v>
      </c>
    </row>
    <row r="9" spans="1:15" s="21" customFormat="1" ht="35.25" customHeight="1" thickTop="1">
      <c r="A9" s="26" t="s">
        <v>2</v>
      </c>
      <c r="B9" s="11" t="s">
        <v>132</v>
      </c>
      <c r="C9" s="27" t="s">
        <v>240</v>
      </c>
      <c r="D9" s="15" t="s">
        <v>204</v>
      </c>
      <c r="E9" s="15" t="s">
        <v>204</v>
      </c>
      <c r="F9" s="28"/>
      <c r="H9" s="2" t="s">
        <v>218</v>
      </c>
      <c r="I9" s="2">
        <f>I8</f>
        <v>2017</v>
      </c>
      <c r="J9" s="75" t="str">
        <f>J8</f>
        <v>00000000</v>
      </c>
      <c r="K9" s="74" t="str">
        <f>K8</f>
        <v>20180630</v>
      </c>
      <c r="L9" s="2" t="s">
        <v>180</v>
      </c>
      <c r="M9" s="2" t="s">
        <v>199</v>
      </c>
      <c r="N9" s="74" t="str">
        <f>N8</f>
        <v>001</v>
      </c>
      <c r="O9" s="3" t="str">
        <f>H9&amp;","&amp;I9&amp;","&amp;J9&amp;","&amp;K9&amp;","&amp;L9&amp;","&amp;M9&amp;","&amp;"@"&amp;M9&amp;""&amp;N9&amp;""&amp;A9&amp;","&amp;C9&amp;","&amp;D9&amp;","&amp;E9&amp;","&amp;F9</f>
        <v>R29,2017,00000000,20180630,E,TEL,@TEL00102,KLLEANY,EUR,EUR,</v>
      </c>
    </row>
    <row r="10" spans="1:15" s="13" customFormat="1" ht="30">
      <c r="A10" s="7" t="s">
        <v>3</v>
      </c>
      <c r="B10" s="14" t="s">
        <v>141</v>
      </c>
      <c r="C10" s="9" t="str">
        <f>C9</f>
        <v>KLLEANY</v>
      </c>
      <c r="D10" s="15" t="s">
        <v>294</v>
      </c>
      <c r="E10" s="15" t="s">
        <v>300</v>
      </c>
      <c r="F10" s="28"/>
      <c r="H10" s="2" t="s">
        <v>218</v>
      </c>
      <c r="I10" s="2">
        <f aca="true" t="shared" si="0" ref="I10:I74">I9</f>
        <v>2017</v>
      </c>
      <c r="J10" s="75" t="str">
        <f aca="true" t="shared" si="1" ref="J10:J74">J9</f>
        <v>00000000</v>
      </c>
      <c r="K10" s="74" t="str">
        <f aca="true" t="shared" si="2" ref="K10:K74">K9</f>
        <v>20180630</v>
      </c>
      <c r="L10" s="2" t="s">
        <v>180</v>
      </c>
      <c r="M10" s="2" t="s">
        <v>199</v>
      </c>
      <c r="N10" s="74" t="str">
        <f aca="true" t="shared" si="3" ref="N10:N75">N9</f>
        <v>001</v>
      </c>
      <c r="O10" s="3" t="str">
        <f>H10&amp;","&amp;I10&amp;","&amp;J10&amp;","&amp;K10&amp;","&amp;L10&amp;","&amp;M10&amp;","&amp;"@"&amp;M10&amp;""&amp;N10&amp;""&amp;A10&amp;","&amp;C10&amp;","&amp;D10&amp;","&amp;E10&amp;","&amp;F10</f>
        <v>R29,2017,00000000,20180630,E,TEL,@TEL00103,KLLEANY,20161231,20171231,</v>
      </c>
    </row>
    <row r="11" spans="1:15" s="13" customFormat="1" ht="90">
      <c r="A11" s="23" t="s">
        <v>20</v>
      </c>
      <c r="B11" s="91" t="s">
        <v>263</v>
      </c>
      <c r="C11" s="24"/>
      <c r="D11" s="25"/>
      <c r="E11" s="25"/>
      <c r="F11" s="25"/>
      <c r="H11" s="2" t="s">
        <v>218</v>
      </c>
      <c r="I11" s="2">
        <f t="shared" si="0"/>
        <v>2017</v>
      </c>
      <c r="J11" s="75" t="str">
        <f t="shared" si="1"/>
        <v>00000000</v>
      </c>
      <c r="K11" s="74" t="str">
        <f t="shared" si="2"/>
        <v>20180630</v>
      </c>
      <c r="L11" s="2" t="s">
        <v>180</v>
      </c>
      <c r="M11" s="2" t="s">
        <v>199</v>
      </c>
      <c r="N11" s="74" t="str">
        <f t="shared" si="3"/>
        <v>001</v>
      </c>
      <c r="O11" s="3" t="str">
        <f>H11&amp;","&amp;I11&amp;","&amp;J11&amp;","&amp;K11&amp;","&amp;L11&amp;","&amp;M11&amp;","&amp;"@"&amp;M11&amp;""&amp;N11&amp;""&amp;A11&amp;","&amp;C11&amp;","&amp;D11&amp;","&amp;E11&amp;","&amp;F11</f>
        <v>R29,2017,00000000,20180630,E,TEL,@TEL00104,,,,</v>
      </c>
    </row>
    <row r="12" spans="1:15" ht="30" customHeight="1">
      <c r="A12" s="7" t="s">
        <v>21</v>
      </c>
      <c r="B12" s="91" t="s">
        <v>261</v>
      </c>
      <c r="C12" s="9" t="str">
        <f>C9</f>
        <v>KLLEANY</v>
      </c>
      <c r="D12" s="29" t="s">
        <v>233</v>
      </c>
      <c r="E12" s="4" t="s">
        <v>210</v>
      </c>
      <c r="F12" s="30"/>
      <c r="H12" s="2" t="s">
        <v>218</v>
      </c>
      <c r="I12" s="2">
        <f t="shared" si="0"/>
        <v>2017</v>
      </c>
      <c r="J12" s="75" t="str">
        <f t="shared" si="1"/>
        <v>00000000</v>
      </c>
      <c r="K12" s="74" t="str">
        <f t="shared" si="2"/>
        <v>20180630</v>
      </c>
      <c r="L12" s="2" t="s">
        <v>180</v>
      </c>
      <c r="M12" s="2" t="s">
        <v>199</v>
      </c>
      <c r="N12" s="74" t="str">
        <f t="shared" si="3"/>
        <v>001</v>
      </c>
      <c r="O12" s="3" t="str">
        <f>H12&amp;","&amp;I12&amp;","&amp;J12&amp;","&amp;K12&amp;","&amp;L12&amp;","&amp;M12&amp;","&amp;"@"&amp;M12&amp;""&amp;N12&amp;""&amp;A12&amp;","&amp;C12&amp;","&amp;D12&amp;","&amp;E12&amp;","&amp;F12</f>
        <v>R29,2017,00000000,20180630,E,TEL,@TEL00105,KLLEANY,100.00,89.61,</v>
      </c>
    </row>
    <row r="13" spans="1:15" ht="50.25" customHeight="1">
      <c r="A13" s="5" t="s">
        <v>22</v>
      </c>
      <c r="B13" s="91" t="s">
        <v>309</v>
      </c>
      <c r="C13" s="9" t="str">
        <f>C9</f>
        <v>KLLEANY</v>
      </c>
      <c r="D13" s="31">
        <v>20000</v>
      </c>
      <c r="E13" s="31">
        <v>10000</v>
      </c>
      <c r="F13" s="30"/>
      <c r="H13" s="2" t="s">
        <v>218</v>
      </c>
      <c r="I13" s="2">
        <f t="shared" si="0"/>
        <v>2017</v>
      </c>
      <c r="J13" s="75" t="str">
        <f t="shared" si="1"/>
        <v>00000000</v>
      </c>
      <c r="K13" s="74" t="str">
        <f t="shared" si="2"/>
        <v>20180630</v>
      </c>
      <c r="L13" s="2" t="s">
        <v>180</v>
      </c>
      <c r="M13" s="2" t="s">
        <v>199</v>
      </c>
      <c r="N13" s="74" t="str">
        <f t="shared" si="3"/>
        <v>001</v>
      </c>
      <c r="O13" s="3" t="str">
        <f aca="true" t="shared" si="4" ref="O13:O78">H13&amp;","&amp;I13&amp;","&amp;J13&amp;","&amp;K13&amp;","&amp;L13&amp;","&amp;M13&amp;","&amp;"@"&amp;M13&amp;""&amp;N13&amp;""&amp;A13&amp;","&amp;C13&amp;","&amp;D13&amp;","&amp;E13&amp;","&amp;F13</f>
        <v>R29,2017,00000000,20180630,E,TEL,@TEL00106,KLLEANY,20000,10000,</v>
      </c>
    </row>
    <row r="14" spans="1:15" ht="50.25" customHeight="1">
      <c r="A14" s="7" t="s">
        <v>23</v>
      </c>
      <c r="B14" s="90" t="s">
        <v>142</v>
      </c>
      <c r="C14" s="9"/>
      <c r="D14" s="29"/>
      <c r="E14" s="4"/>
      <c r="F14" s="30"/>
      <c r="H14" s="2" t="s">
        <v>218</v>
      </c>
      <c r="I14" s="2">
        <f t="shared" si="0"/>
        <v>2017</v>
      </c>
      <c r="J14" s="75" t="str">
        <f t="shared" si="1"/>
        <v>00000000</v>
      </c>
      <c r="K14" s="74" t="str">
        <f t="shared" si="2"/>
        <v>20180630</v>
      </c>
      <c r="L14" s="2" t="s">
        <v>180</v>
      </c>
      <c r="M14" s="2" t="s">
        <v>199</v>
      </c>
      <c r="N14" s="74" t="str">
        <f t="shared" si="3"/>
        <v>001</v>
      </c>
      <c r="O14" s="3" t="str">
        <f t="shared" si="4"/>
        <v>R29,2017,00000000,20180630,E,TEL,@TEL00107,,,,</v>
      </c>
    </row>
    <row r="15" spans="1:15" ht="66" customHeight="1">
      <c r="A15" s="7" t="s">
        <v>24</v>
      </c>
      <c r="B15" s="91" t="s">
        <v>310</v>
      </c>
      <c r="C15" s="9"/>
      <c r="D15" s="31"/>
      <c r="E15" s="4"/>
      <c r="F15" s="30"/>
      <c r="H15" s="2" t="s">
        <v>218</v>
      </c>
      <c r="I15" s="2">
        <f t="shared" si="0"/>
        <v>2017</v>
      </c>
      <c r="J15" s="75" t="str">
        <f t="shared" si="1"/>
        <v>00000000</v>
      </c>
      <c r="K15" s="74" t="str">
        <f t="shared" si="2"/>
        <v>20180630</v>
      </c>
      <c r="L15" s="2" t="s">
        <v>180</v>
      </c>
      <c r="M15" s="2" t="s">
        <v>199</v>
      </c>
      <c r="N15" s="74" t="str">
        <f t="shared" si="3"/>
        <v>001</v>
      </c>
      <c r="O15" s="3" t="str">
        <f t="shared" si="4"/>
        <v>R29,2017,00000000,20180630,E,TEL,@TEL00108,,,,</v>
      </c>
    </row>
    <row r="16" spans="1:15" s="13" customFormat="1" ht="46.5" customHeight="1">
      <c r="A16" s="23" t="s">
        <v>25</v>
      </c>
      <c r="B16" s="89" t="s">
        <v>262</v>
      </c>
      <c r="C16" s="24"/>
      <c r="D16" s="25"/>
      <c r="E16" s="25"/>
      <c r="F16" s="25"/>
      <c r="H16" s="2" t="s">
        <v>218</v>
      </c>
      <c r="I16" s="2">
        <f t="shared" si="0"/>
        <v>2017</v>
      </c>
      <c r="J16" s="75" t="str">
        <f t="shared" si="1"/>
        <v>00000000</v>
      </c>
      <c r="K16" s="74" t="str">
        <f t="shared" si="2"/>
        <v>20180630</v>
      </c>
      <c r="L16" s="2" t="s">
        <v>180</v>
      </c>
      <c r="M16" s="2" t="s">
        <v>199</v>
      </c>
      <c r="N16" s="74" t="str">
        <f t="shared" si="3"/>
        <v>001</v>
      </c>
      <c r="O16" s="3" t="str">
        <f t="shared" si="4"/>
        <v>R29,2017,00000000,20180630,E,TEL,@TEL00109,,,,</v>
      </c>
    </row>
    <row r="17" spans="1:15" s="10" customFormat="1" ht="59.25" customHeight="1">
      <c r="A17" s="5" t="s">
        <v>26</v>
      </c>
      <c r="B17" s="91" t="s">
        <v>133</v>
      </c>
      <c r="C17" s="70"/>
      <c r="D17" s="71"/>
      <c r="E17" s="72"/>
      <c r="F17" s="33"/>
      <c r="H17" s="2" t="s">
        <v>218</v>
      </c>
      <c r="I17" s="2">
        <f t="shared" si="0"/>
        <v>2017</v>
      </c>
      <c r="J17" s="75" t="str">
        <f t="shared" si="1"/>
        <v>00000000</v>
      </c>
      <c r="K17" s="74" t="str">
        <f t="shared" si="2"/>
        <v>20180630</v>
      </c>
      <c r="L17" s="2" t="s">
        <v>180</v>
      </c>
      <c r="M17" s="2" t="s">
        <v>199</v>
      </c>
      <c r="N17" s="74" t="str">
        <f t="shared" si="3"/>
        <v>001</v>
      </c>
      <c r="O17" s="3" t="str">
        <f t="shared" si="4"/>
        <v>R29,2017,00000000,20180630,E,TEL,@TEL00110,,,,</v>
      </c>
    </row>
    <row r="18" spans="1:15" s="10" customFormat="1" ht="39" customHeight="1">
      <c r="A18" s="5" t="s">
        <v>27</v>
      </c>
      <c r="B18" s="91" t="s">
        <v>266</v>
      </c>
      <c r="C18" s="9"/>
      <c r="D18" s="34"/>
      <c r="E18" s="72"/>
      <c r="F18" s="33"/>
      <c r="H18" s="2" t="s">
        <v>218</v>
      </c>
      <c r="I18" s="2">
        <f t="shared" si="0"/>
        <v>2017</v>
      </c>
      <c r="J18" s="75" t="str">
        <f t="shared" si="1"/>
        <v>00000000</v>
      </c>
      <c r="K18" s="74" t="str">
        <f t="shared" si="2"/>
        <v>20180630</v>
      </c>
      <c r="L18" s="2" t="s">
        <v>180</v>
      </c>
      <c r="M18" s="2" t="s">
        <v>199</v>
      </c>
      <c r="N18" s="74" t="str">
        <f t="shared" si="3"/>
        <v>001</v>
      </c>
      <c r="O18" s="3" t="str">
        <f t="shared" si="4"/>
        <v>R29,2017,00000000,20180630,E,TEL,@TEL00111,,,,</v>
      </c>
    </row>
    <row r="19" spans="1:15" s="13" customFormat="1" ht="60">
      <c r="A19" s="23" t="s">
        <v>28</v>
      </c>
      <c r="B19" s="89" t="s">
        <v>267</v>
      </c>
      <c r="C19" s="24"/>
      <c r="D19" s="25"/>
      <c r="E19" s="25"/>
      <c r="F19" s="25"/>
      <c r="H19" s="2" t="s">
        <v>218</v>
      </c>
      <c r="I19" s="2">
        <f t="shared" si="0"/>
        <v>2017</v>
      </c>
      <c r="J19" s="75" t="str">
        <f t="shared" si="1"/>
        <v>00000000</v>
      </c>
      <c r="K19" s="74" t="str">
        <f t="shared" si="2"/>
        <v>20180630</v>
      </c>
      <c r="L19" s="2" t="s">
        <v>180</v>
      </c>
      <c r="M19" s="2" t="s">
        <v>199</v>
      </c>
      <c r="N19" s="74" t="str">
        <f t="shared" si="3"/>
        <v>001</v>
      </c>
      <c r="O19" s="3" t="str">
        <f t="shared" si="4"/>
        <v>R29,2017,00000000,20180630,E,TEL,@TEL00112,,,,</v>
      </c>
    </row>
    <row r="20" spans="1:15" s="13" customFormat="1" ht="15">
      <c r="A20" s="12" t="s">
        <v>29</v>
      </c>
      <c r="B20" s="8" t="s">
        <v>0</v>
      </c>
      <c r="C20" s="9" t="str">
        <f>C9</f>
        <v>KLLEANY</v>
      </c>
      <c r="D20" s="12" t="s">
        <v>234</v>
      </c>
      <c r="E20" s="12" t="s">
        <v>234</v>
      </c>
      <c r="F20" s="28"/>
      <c r="H20" s="2" t="s">
        <v>218</v>
      </c>
      <c r="I20" s="2">
        <f t="shared" si="0"/>
        <v>2017</v>
      </c>
      <c r="J20" s="75" t="str">
        <f t="shared" si="1"/>
        <v>00000000</v>
      </c>
      <c r="K20" s="74" t="str">
        <f t="shared" si="2"/>
        <v>20180630</v>
      </c>
      <c r="L20" s="2" t="s">
        <v>180</v>
      </c>
      <c r="M20" s="2" t="s">
        <v>199</v>
      </c>
      <c r="N20" s="74" t="str">
        <f t="shared" si="3"/>
        <v>001</v>
      </c>
      <c r="O20" s="3" t="str">
        <f t="shared" si="4"/>
        <v>R29,2017,00000000,20180630,E,TEL,@TEL00113,KLLEANY,640,640,</v>
      </c>
    </row>
    <row r="21" spans="1:15" s="13" customFormat="1" ht="15">
      <c r="A21" s="35" t="s">
        <v>30</v>
      </c>
      <c r="B21" s="6" t="s">
        <v>65</v>
      </c>
      <c r="C21" s="9"/>
      <c r="D21" s="36"/>
      <c r="E21" s="12"/>
      <c r="F21" s="28"/>
      <c r="H21" s="2" t="s">
        <v>218</v>
      </c>
      <c r="I21" s="2">
        <f t="shared" si="0"/>
        <v>2017</v>
      </c>
      <c r="J21" s="75" t="str">
        <f t="shared" si="1"/>
        <v>00000000</v>
      </c>
      <c r="K21" s="74" t="str">
        <f t="shared" si="2"/>
        <v>20180630</v>
      </c>
      <c r="L21" s="2" t="s">
        <v>180</v>
      </c>
      <c r="M21" s="2" t="s">
        <v>199</v>
      </c>
      <c r="N21" s="74" t="str">
        <f t="shared" si="3"/>
        <v>001</v>
      </c>
      <c r="O21" s="3" t="str">
        <f t="shared" si="4"/>
        <v>R29,2017,00000000,20180630,E,TEL,@TEL00114,,,,</v>
      </c>
    </row>
    <row r="22" spans="1:15" ht="15">
      <c r="A22" s="12" t="s">
        <v>31</v>
      </c>
      <c r="B22" s="8" t="s">
        <v>14</v>
      </c>
      <c r="C22" s="37"/>
      <c r="D22" s="38"/>
      <c r="E22" s="4"/>
      <c r="F22" s="30"/>
      <c r="H22" s="2" t="s">
        <v>218</v>
      </c>
      <c r="I22" s="2">
        <f t="shared" si="0"/>
        <v>2017</v>
      </c>
      <c r="J22" s="75" t="str">
        <f t="shared" si="1"/>
        <v>00000000</v>
      </c>
      <c r="K22" s="74" t="str">
        <f t="shared" si="2"/>
        <v>20180630</v>
      </c>
      <c r="L22" s="2" t="s">
        <v>180</v>
      </c>
      <c r="M22" s="2" t="s">
        <v>199</v>
      </c>
      <c r="N22" s="74" t="str">
        <f t="shared" si="3"/>
        <v>001</v>
      </c>
      <c r="O22" s="3" t="str">
        <f t="shared" si="4"/>
        <v>R29,2017,00000000,20180630,E,TEL,@TEL00115,,,,</v>
      </c>
    </row>
    <row r="23" spans="1:15" ht="15">
      <c r="A23" s="35" t="s">
        <v>39</v>
      </c>
      <c r="B23" s="8" t="s">
        <v>146</v>
      </c>
      <c r="C23" s="9" t="str">
        <f>C9</f>
        <v>KLLEANY</v>
      </c>
      <c r="D23" s="34">
        <v>433</v>
      </c>
      <c r="E23" s="4">
        <v>523</v>
      </c>
      <c r="F23" s="30"/>
      <c r="G23" s="16"/>
      <c r="H23" s="2" t="s">
        <v>218</v>
      </c>
      <c r="I23" s="2">
        <f t="shared" si="0"/>
        <v>2017</v>
      </c>
      <c r="J23" s="75" t="str">
        <f t="shared" si="1"/>
        <v>00000000</v>
      </c>
      <c r="K23" s="74" t="str">
        <f t="shared" si="2"/>
        <v>20180630</v>
      </c>
      <c r="L23" s="2" t="s">
        <v>180</v>
      </c>
      <c r="M23" s="2" t="s">
        <v>199</v>
      </c>
      <c r="N23" s="74" t="str">
        <f t="shared" si="3"/>
        <v>001</v>
      </c>
      <c r="O23" s="3" t="str">
        <f t="shared" si="4"/>
        <v>R29,2017,00000000,20180630,E,TEL,@TEL00116,KLLEANY,433,523,</v>
      </c>
    </row>
    <row r="24" spans="1:15" ht="15">
      <c r="A24" s="35" t="s">
        <v>67</v>
      </c>
      <c r="B24" s="8" t="s">
        <v>15</v>
      </c>
      <c r="C24" s="9" t="str">
        <f>C9</f>
        <v>KLLEANY</v>
      </c>
      <c r="D24" s="34">
        <v>222</v>
      </c>
      <c r="E24" s="4">
        <v>222</v>
      </c>
      <c r="F24" s="30"/>
      <c r="G24" s="16"/>
      <c r="H24" s="2" t="s">
        <v>218</v>
      </c>
      <c r="I24" s="2">
        <f t="shared" si="0"/>
        <v>2017</v>
      </c>
      <c r="J24" s="75" t="str">
        <f t="shared" si="1"/>
        <v>00000000</v>
      </c>
      <c r="K24" s="74" t="str">
        <f t="shared" si="2"/>
        <v>20180630</v>
      </c>
      <c r="L24" s="2" t="s">
        <v>180</v>
      </c>
      <c r="M24" s="2" t="s">
        <v>199</v>
      </c>
      <c r="N24" s="74" t="str">
        <f t="shared" si="3"/>
        <v>001</v>
      </c>
      <c r="O24" s="3" t="str">
        <f t="shared" si="4"/>
        <v>R29,2017,00000000,20180630,E,TEL,@TEL00117,KLLEANY,222,222,</v>
      </c>
    </row>
    <row r="25" spans="1:15" ht="18" customHeight="1">
      <c r="A25" s="12" t="s">
        <v>68</v>
      </c>
      <c r="B25" s="14" t="s">
        <v>37</v>
      </c>
      <c r="C25" s="9" t="str">
        <f>C9</f>
        <v>KLLEANY</v>
      </c>
      <c r="D25" s="34">
        <v>90</v>
      </c>
      <c r="E25" s="4">
        <v>120</v>
      </c>
      <c r="F25" s="30"/>
      <c r="H25" s="2" t="s">
        <v>218</v>
      </c>
      <c r="I25" s="2">
        <f t="shared" si="0"/>
        <v>2017</v>
      </c>
      <c r="J25" s="75" t="str">
        <f t="shared" si="1"/>
        <v>00000000</v>
      </c>
      <c r="K25" s="74" t="str">
        <f t="shared" si="2"/>
        <v>20180630</v>
      </c>
      <c r="L25" s="2" t="s">
        <v>180</v>
      </c>
      <c r="M25" s="2" t="s">
        <v>199</v>
      </c>
      <c r="N25" s="74" t="str">
        <f t="shared" si="3"/>
        <v>001</v>
      </c>
      <c r="O25" s="3" t="str">
        <f t="shared" si="4"/>
        <v>R29,2017,00000000,20180630,E,TEL,@TEL00118,KLLEANY,90,120,</v>
      </c>
    </row>
    <row r="26" spans="1:15" ht="15">
      <c r="A26" s="97" t="s">
        <v>86</v>
      </c>
      <c r="B26" s="95" t="s">
        <v>165</v>
      </c>
      <c r="C26" s="9" t="str">
        <f>C9</f>
        <v>KLLEANY</v>
      </c>
      <c r="D26" s="96" t="s">
        <v>237</v>
      </c>
      <c r="E26" s="96" t="s">
        <v>238</v>
      </c>
      <c r="F26" s="30"/>
      <c r="H26" s="2" t="s">
        <v>218</v>
      </c>
      <c r="I26" s="2">
        <f t="shared" si="0"/>
        <v>2017</v>
      </c>
      <c r="J26" s="75" t="str">
        <f t="shared" si="1"/>
        <v>00000000</v>
      </c>
      <c r="K26" s="74" t="str">
        <f t="shared" si="2"/>
        <v>20180630</v>
      </c>
      <c r="L26" s="2" t="s">
        <v>180</v>
      </c>
      <c r="M26" s="2" t="s">
        <v>199</v>
      </c>
      <c r="N26" s="74" t="str">
        <f t="shared" si="3"/>
        <v>001</v>
      </c>
      <c r="O26" s="3" t="str">
        <f t="shared" si="4"/>
        <v>R29,2017,00000000,20180630,E,TEL,@TEL00119,KLLEANY,1385,1505,</v>
      </c>
    </row>
    <row r="27" spans="1:15" s="13" customFormat="1" ht="60">
      <c r="A27" s="23" t="s">
        <v>87</v>
      </c>
      <c r="B27" s="89" t="s">
        <v>268</v>
      </c>
      <c r="C27" s="24"/>
      <c r="D27" s="25"/>
      <c r="E27" s="25"/>
      <c r="F27" s="25"/>
      <c r="H27" s="2" t="s">
        <v>218</v>
      </c>
      <c r="I27" s="2">
        <f t="shared" si="0"/>
        <v>2017</v>
      </c>
      <c r="J27" s="75" t="str">
        <f t="shared" si="1"/>
        <v>00000000</v>
      </c>
      <c r="K27" s="74" t="str">
        <f t="shared" si="2"/>
        <v>20180630</v>
      </c>
      <c r="L27" s="2" t="s">
        <v>180</v>
      </c>
      <c r="M27" s="2" t="s">
        <v>199</v>
      </c>
      <c r="N27" s="74" t="str">
        <f t="shared" si="3"/>
        <v>001</v>
      </c>
      <c r="O27" s="3" t="str">
        <f t="shared" si="4"/>
        <v>R29,2017,00000000,20180630,E,TEL,@TEL00120,,,,</v>
      </c>
    </row>
    <row r="28" spans="1:15" ht="15">
      <c r="A28" s="39" t="s">
        <v>88</v>
      </c>
      <c r="B28" s="98" t="s">
        <v>76</v>
      </c>
      <c r="C28" s="73" t="str">
        <f>C26</f>
        <v>KLLEANY</v>
      </c>
      <c r="D28" s="40"/>
      <c r="E28" s="41"/>
      <c r="F28" s="42">
        <v>120</v>
      </c>
      <c r="H28" s="2" t="s">
        <v>218</v>
      </c>
      <c r="I28" s="2">
        <f t="shared" si="0"/>
        <v>2017</v>
      </c>
      <c r="J28" s="75" t="str">
        <f t="shared" si="1"/>
        <v>00000000</v>
      </c>
      <c r="K28" s="74" t="str">
        <f t="shared" si="2"/>
        <v>20180630</v>
      </c>
      <c r="L28" s="2" t="s">
        <v>180</v>
      </c>
      <c r="M28" s="2" t="s">
        <v>199</v>
      </c>
      <c r="N28" s="74" t="str">
        <f t="shared" si="3"/>
        <v>001</v>
      </c>
      <c r="O28" s="3" t="str">
        <f t="shared" si="4"/>
        <v>R29,2017,00000000,20180630,E,TEL,@TEL00121,KLLEANY,,,120</v>
      </c>
    </row>
    <row r="29" spans="1:15" s="46" customFormat="1" ht="15">
      <c r="A29" s="43" t="s">
        <v>89</v>
      </c>
      <c r="B29" s="187" t="s">
        <v>311</v>
      </c>
      <c r="C29" s="73" t="str">
        <f>C28</f>
        <v>KLLEANY</v>
      </c>
      <c r="D29" s="44"/>
      <c r="E29" s="30"/>
      <c r="F29" s="8">
        <v>110</v>
      </c>
      <c r="H29" s="2" t="s">
        <v>218</v>
      </c>
      <c r="I29" s="2">
        <f t="shared" si="0"/>
        <v>2017</v>
      </c>
      <c r="J29" s="75" t="str">
        <f t="shared" si="1"/>
        <v>00000000</v>
      </c>
      <c r="K29" s="74" t="str">
        <f t="shared" si="2"/>
        <v>20180630</v>
      </c>
      <c r="L29" s="2" t="s">
        <v>180</v>
      </c>
      <c r="M29" s="2" t="s">
        <v>199</v>
      </c>
      <c r="N29" s="74" t="str">
        <f t="shared" si="3"/>
        <v>001</v>
      </c>
      <c r="O29" s="3" t="str">
        <f t="shared" si="4"/>
        <v>R29,2017,00000000,20180630,E,TEL,@TEL00122,KLLEANY,,,110</v>
      </c>
    </row>
    <row r="30" spans="1:15" s="19" customFormat="1" ht="25.5">
      <c r="A30" s="39" t="s">
        <v>90</v>
      </c>
      <c r="B30" s="188" t="s">
        <v>313</v>
      </c>
      <c r="C30" s="73" t="str">
        <f>C29</f>
        <v>KLLEANY</v>
      </c>
      <c r="D30" s="44"/>
      <c r="E30" s="30"/>
      <c r="F30" s="8">
        <v>90</v>
      </c>
      <c r="H30" s="2" t="s">
        <v>218</v>
      </c>
      <c r="I30" s="2">
        <f t="shared" si="0"/>
        <v>2017</v>
      </c>
      <c r="J30" s="75" t="str">
        <f t="shared" si="1"/>
        <v>00000000</v>
      </c>
      <c r="K30" s="74" t="str">
        <f t="shared" si="2"/>
        <v>20180630</v>
      </c>
      <c r="L30" s="2" t="s">
        <v>180</v>
      </c>
      <c r="M30" s="2" t="s">
        <v>199</v>
      </c>
      <c r="N30" s="74" t="str">
        <f t="shared" si="3"/>
        <v>001</v>
      </c>
      <c r="O30" s="3" t="str">
        <f t="shared" si="4"/>
        <v>R29,2017,00000000,20180630,E,TEL,@TEL00123,KLLEANY,,,90</v>
      </c>
    </row>
    <row r="31" spans="1:15" s="19" customFormat="1" ht="32.25" customHeight="1">
      <c r="A31" s="43" t="s">
        <v>91</v>
      </c>
      <c r="B31" s="200" t="s">
        <v>306</v>
      </c>
      <c r="C31" s="73" t="str">
        <f>C30</f>
        <v>KLLEANY</v>
      </c>
      <c r="D31" s="44"/>
      <c r="E31" s="30"/>
      <c r="F31" s="8">
        <v>80</v>
      </c>
      <c r="H31" s="2" t="s">
        <v>218</v>
      </c>
      <c r="I31" s="2">
        <f t="shared" si="0"/>
        <v>2017</v>
      </c>
      <c r="J31" s="75" t="str">
        <f t="shared" si="1"/>
        <v>00000000</v>
      </c>
      <c r="K31" s="74" t="str">
        <f t="shared" si="2"/>
        <v>20180630</v>
      </c>
      <c r="L31" s="2" t="s">
        <v>180</v>
      </c>
      <c r="M31" s="2" t="s">
        <v>199</v>
      </c>
      <c r="N31" s="74" t="str">
        <f t="shared" si="3"/>
        <v>001</v>
      </c>
      <c r="O31" s="3" t="str">
        <f t="shared" si="4"/>
        <v>R29,2017,00000000,20180630,E,TEL,@TEL00124,KLLEANY,,,80</v>
      </c>
    </row>
    <row r="32" spans="1:15" s="13" customFormat="1" ht="45">
      <c r="A32" s="23" t="s">
        <v>92</v>
      </c>
      <c r="B32" s="89" t="s">
        <v>138</v>
      </c>
      <c r="C32" s="24"/>
      <c r="D32" s="25"/>
      <c r="E32" s="25"/>
      <c r="F32" s="25"/>
      <c r="H32" s="2" t="s">
        <v>218</v>
      </c>
      <c r="I32" s="2">
        <f t="shared" si="0"/>
        <v>2017</v>
      </c>
      <c r="J32" s="75" t="str">
        <f t="shared" si="1"/>
        <v>00000000</v>
      </c>
      <c r="K32" s="74" t="str">
        <f t="shared" si="2"/>
        <v>20180630</v>
      </c>
      <c r="L32" s="2" t="s">
        <v>180</v>
      </c>
      <c r="M32" s="2" t="s">
        <v>199</v>
      </c>
      <c r="N32" s="74" t="str">
        <f t="shared" si="3"/>
        <v>001</v>
      </c>
      <c r="O32" s="3" t="str">
        <f t="shared" si="4"/>
        <v>R29,2017,00000000,20180630,E,TEL,@TEL00125,,,,</v>
      </c>
    </row>
    <row r="33" spans="1:15" ht="15">
      <c r="A33" s="26" t="s">
        <v>93</v>
      </c>
      <c r="B33" s="91" t="s">
        <v>225</v>
      </c>
      <c r="C33" s="9" t="str">
        <f>C9</f>
        <v>KLLEANY</v>
      </c>
      <c r="D33" s="34"/>
      <c r="E33" s="8"/>
      <c r="F33" s="25"/>
      <c r="H33" s="2" t="s">
        <v>218</v>
      </c>
      <c r="I33" s="2">
        <f t="shared" si="0"/>
        <v>2017</v>
      </c>
      <c r="J33" s="75" t="str">
        <f t="shared" si="1"/>
        <v>00000000</v>
      </c>
      <c r="K33" s="74" t="str">
        <f t="shared" si="2"/>
        <v>20180630</v>
      </c>
      <c r="L33" s="2" t="s">
        <v>180</v>
      </c>
      <c r="M33" s="2" t="s">
        <v>199</v>
      </c>
      <c r="N33" s="74" t="str">
        <f t="shared" si="3"/>
        <v>001</v>
      </c>
      <c r="O33" s="3" t="str">
        <f t="shared" si="4"/>
        <v>R29,2017,00000000,20180630,E,TEL,@TEL00126,KLLEANY,,,</v>
      </c>
    </row>
    <row r="34" spans="1:15" s="19" customFormat="1" ht="15">
      <c r="A34" s="26" t="s">
        <v>94</v>
      </c>
      <c r="B34" s="91" t="s">
        <v>152</v>
      </c>
      <c r="C34" s="32" t="str">
        <f>C33</f>
        <v>KLLEANY</v>
      </c>
      <c r="D34" s="86"/>
      <c r="E34" s="82"/>
      <c r="F34" s="8"/>
      <c r="H34" s="2" t="s">
        <v>218</v>
      </c>
      <c r="I34" s="2">
        <f t="shared" si="0"/>
        <v>2017</v>
      </c>
      <c r="J34" s="75" t="str">
        <f t="shared" si="1"/>
        <v>00000000</v>
      </c>
      <c r="K34" s="74" t="str">
        <f t="shared" si="2"/>
        <v>20180630</v>
      </c>
      <c r="L34" s="2" t="s">
        <v>180</v>
      </c>
      <c r="M34" s="2" t="s">
        <v>199</v>
      </c>
      <c r="N34" s="74" t="str">
        <f t="shared" si="3"/>
        <v>001</v>
      </c>
      <c r="O34" s="3" t="str">
        <f t="shared" si="4"/>
        <v>R29,2017,00000000,20180630,E,TEL,@TEL00127,KLLEANY,,,</v>
      </c>
    </row>
    <row r="35" spans="1:15" s="13" customFormat="1" ht="75">
      <c r="A35" s="23" t="s">
        <v>95</v>
      </c>
      <c r="B35" s="89" t="s">
        <v>269</v>
      </c>
      <c r="C35" s="24"/>
      <c r="D35" s="25"/>
      <c r="E35" s="25"/>
      <c r="F35" s="25"/>
      <c r="H35" s="2" t="s">
        <v>218</v>
      </c>
      <c r="I35" s="2">
        <f t="shared" si="0"/>
        <v>2017</v>
      </c>
      <c r="J35" s="75" t="str">
        <f t="shared" si="1"/>
        <v>00000000</v>
      </c>
      <c r="K35" s="74" t="str">
        <f t="shared" si="2"/>
        <v>20180630</v>
      </c>
      <c r="L35" s="2" t="s">
        <v>180</v>
      </c>
      <c r="M35" s="2" t="s">
        <v>199</v>
      </c>
      <c r="N35" s="74" t="str">
        <f t="shared" si="3"/>
        <v>001</v>
      </c>
      <c r="O35" s="3" t="str">
        <f t="shared" si="4"/>
        <v>R29,2017,00000000,20180630,E,TEL,@TEL00128,,,,</v>
      </c>
    </row>
    <row r="36" spans="1:15" ht="19.5" customHeight="1">
      <c r="A36" s="7" t="s">
        <v>96</v>
      </c>
      <c r="B36" s="6" t="s">
        <v>69</v>
      </c>
      <c r="C36" s="32" t="str">
        <f>C9</f>
        <v>KLLEANY</v>
      </c>
      <c r="D36" s="47"/>
      <c r="E36" s="30"/>
      <c r="F36" s="8"/>
      <c r="H36" s="2" t="s">
        <v>218</v>
      </c>
      <c r="I36" s="2">
        <f t="shared" si="0"/>
        <v>2017</v>
      </c>
      <c r="J36" s="75" t="str">
        <f t="shared" si="1"/>
        <v>00000000</v>
      </c>
      <c r="K36" s="74" t="str">
        <f t="shared" si="2"/>
        <v>20180630</v>
      </c>
      <c r="L36" s="2" t="s">
        <v>180</v>
      </c>
      <c r="M36" s="2" t="s">
        <v>199</v>
      </c>
      <c r="N36" s="74" t="str">
        <f t="shared" si="3"/>
        <v>001</v>
      </c>
      <c r="O36" s="3" t="str">
        <f t="shared" si="4"/>
        <v>R29,2017,00000000,20180630,E,TEL,@TEL00129,KLLEANY,,,</v>
      </c>
    </row>
    <row r="37" spans="1:15" ht="32.25" customHeight="1">
      <c r="A37" s="7" t="s">
        <v>97</v>
      </c>
      <c r="B37" s="11" t="s">
        <v>255</v>
      </c>
      <c r="C37" s="9" t="str">
        <f>C36</f>
        <v>KLLEANY</v>
      </c>
      <c r="D37" s="47"/>
      <c r="E37" s="30"/>
      <c r="F37" s="8">
        <v>-9</v>
      </c>
      <c r="H37" s="2" t="s">
        <v>218</v>
      </c>
      <c r="I37" s="2">
        <f t="shared" si="0"/>
        <v>2017</v>
      </c>
      <c r="J37" s="75" t="str">
        <f t="shared" si="1"/>
        <v>00000000</v>
      </c>
      <c r="K37" s="74" t="str">
        <f t="shared" si="2"/>
        <v>20180630</v>
      </c>
      <c r="L37" s="2" t="s">
        <v>180</v>
      </c>
      <c r="M37" s="2" t="s">
        <v>199</v>
      </c>
      <c r="N37" s="74" t="str">
        <f t="shared" si="3"/>
        <v>001</v>
      </c>
      <c r="O37" s="3" t="str">
        <f t="shared" si="4"/>
        <v>R29,2017,00000000,20180630,E,TEL,@TEL00130,KLLEANY,,,-9</v>
      </c>
    </row>
    <row r="38" spans="1:15" ht="15">
      <c r="A38" s="7" t="s">
        <v>98</v>
      </c>
      <c r="B38" s="6" t="s">
        <v>70</v>
      </c>
      <c r="C38" s="9" t="str">
        <f aca="true" t="shared" si="5" ref="C38:C52">C37</f>
        <v>KLLEANY</v>
      </c>
      <c r="D38" s="47"/>
      <c r="E38" s="30"/>
      <c r="F38" s="8">
        <v>7</v>
      </c>
      <c r="H38" s="2" t="s">
        <v>218</v>
      </c>
      <c r="I38" s="2">
        <f t="shared" si="0"/>
        <v>2017</v>
      </c>
      <c r="J38" s="75" t="str">
        <f t="shared" si="1"/>
        <v>00000000</v>
      </c>
      <c r="K38" s="74" t="str">
        <f t="shared" si="2"/>
        <v>20180630</v>
      </c>
      <c r="L38" s="2" t="s">
        <v>180</v>
      </c>
      <c r="M38" s="2" t="s">
        <v>199</v>
      </c>
      <c r="N38" s="74" t="str">
        <f t="shared" si="3"/>
        <v>001</v>
      </c>
      <c r="O38" s="3" t="str">
        <f t="shared" si="4"/>
        <v>R29,2017,00000000,20180630,E,TEL,@TEL00131,KLLEANY,,,7</v>
      </c>
    </row>
    <row r="39" spans="1:15" ht="30">
      <c r="A39" s="7" t="s">
        <v>99</v>
      </c>
      <c r="B39" s="11" t="s">
        <v>226</v>
      </c>
      <c r="C39" s="9" t="str">
        <f t="shared" si="5"/>
        <v>KLLEANY</v>
      </c>
      <c r="D39" s="47"/>
      <c r="E39" s="30"/>
      <c r="F39" s="8"/>
      <c r="H39" s="2" t="s">
        <v>218</v>
      </c>
      <c r="I39" s="2">
        <f t="shared" si="0"/>
        <v>2017</v>
      </c>
      <c r="J39" s="75" t="str">
        <f t="shared" si="1"/>
        <v>00000000</v>
      </c>
      <c r="K39" s="74" t="str">
        <f t="shared" si="2"/>
        <v>20180630</v>
      </c>
      <c r="L39" s="2" t="s">
        <v>180</v>
      </c>
      <c r="M39" s="2" t="s">
        <v>199</v>
      </c>
      <c r="N39" s="74" t="str">
        <f t="shared" si="3"/>
        <v>001</v>
      </c>
      <c r="O39" s="3" t="str">
        <f t="shared" si="4"/>
        <v>R29,2017,00000000,20180630,E,TEL,@TEL00132,KLLEANY,,,</v>
      </c>
    </row>
    <row r="40" spans="1:15" ht="30">
      <c r="A40" s="7" t="s">
        <v>100</v>
      </c>
      <c r="B40" s="11" t="s">
        <v>227</v>
      </c>
      <c r="C40" s="9" t="str">
        <f t="shared" si="5"/>
        <v>KLLEANY</v>
      </c>
      <c r="D40" s="47"/>
      <c r="E40" s="30"/>
      <c r="F40" s="8"/>
      <c r="H40" s="2" t="s">
        <v>218</v>
      </c>
      <c r="I40" s="2">
        <f t="shared" si="0"/>
        <v>2017</v>
      </c>
      <c r="J40" s="75" t="str">
        <f t="shared" si="1"/>
        <v>00000000</v>
      </c>
      <c r="K40" s="74" t="str">
        <f t="shared" si="2"/>
        <v>20180630</v>
      </c>
      <c r="L40" s="2" t="s">
        <v>180</v>
      </c>
      <c r="M40" s="2" t="s">
        <v>199</v>
      </c>
      <c r="N40" s="74" t="str">
        <f t="shared" si="3"/>
        <v>001</v>
      </c>
      <c r="O40" s="3" t="str">
        <f t="shared" si="4"/>
        <v>R29,2017,00000000,20180630,E,TEL,@TEL00133,KLLEANY,,,</v>
      </c>
    </row>
    <row r="41" spans="1:15" ht="30">
      <c r="A41" s="7" t="s">
        <v>101</v>
      </c>
      <c r="B41" s="6" t="s">
        <v>148</v>
      </c>
      <c r="C41" s="9" t="str">
        <f t="shared" si="5"/>
        <v>KLLEANY</v>
      </c>
      <c r="D41" s="47"/>
      <c r="E41" s="30"/>
      <c r="F41" s="8">
        <v>-11</v>
      </c>
      <c r="H41" s="2" t="s">
        <v>218</v>
      </c>
      <c r="I41" s="2">
        <f t="shared" si="0"/>
        <v>2017</v>
      </c>
      <c r="J41" s="75" t="str">
        <f t="shared" si="1"/>
        <v>00000000</v>
      </c>
      <c r="K41" s="74" t="str">
        <f t="shared" si="2"/>
        <v>20180630</v>
      </c>
      <c r="L41" s="2" t="s">
        <v>180</v>
      </c>
      <c r="M41" s="2" t="s">
        <v>199</v>
      </c>
      <c r="N41" s="74" t="str">
        <f t="shared" si="3"/>
        <v>001</v>
      </c>
      <c r="O41" s="3" t="str">
        <f t="shared" si="4"/>
        <v>R29,2017,00000000,20180630,E,TEL,@TEL00134,KLLEANY,,,-11</v>
      </c>
    </row>
    <row r="42" spans="1:15" ht="17.25" customHeight="1">
      <c r="A42" s="7" t="s">
        <v>102</v>
      </c>
      <c r="B42" s="6" t="s">
        <v>71</v>
      </c>
      <c r="C42" s="9" t="str">
        <f t="shared" si="5"/>
        <v>KLLEANY</v>
      </c>
      <c r="D42" s="47"/>
      <c r="E42" s="30"/>
      <c r="F42" s="8"/>
      <c r="H42" s="2" t="s">
        <v>218</v>
      </c>
      <c r="I42" s="2">
        <f t="shared" si="0"/>
        <v>2017</v>
      </c>
      <c r="J42" s="75" t="str">
        <f t="shared" si="1"/>
        <v>00000000</v>
      </c>
      <c r="K42" s="74" t="str">
        <f t="shared" si="2"/>
        <v>20180630</v>
      </c>
      <c r="L42" s="2" t="s">
        <v>180</v>
      </c>
      <c r="M42" s="2" t="s">
        <v>199</v>
      </c>
      <c r="N42" s="74" t="str">
        <f t="shared" si="3"/>
        <v>001</v>
      </c>
      <c r="O42" s="3" t="str">
        <f t="shared" si="4"/>
        <v>R29,2017,00000000,20180630,E,TEL,@TEL00135,KLLEANY,,,</v>
      </c>
    </row>
    <row r="43" spans="1:15" ht="19.5" customHeight="1">
      <c r="A43" s="7" t="s">
        <v>103</v>
      </c>
      <c r="B43" s="6" t="s">
        <v>72</v>
      </c>
      <c r="C43" s="9" t="str">
        <f t="shared" si="5"/>
        <v>KLLEANY</v>
      </c>
      <c r="D43" s="47"/>
      <c r="E43" s="30"/>
      <c r="F43" s="8"/>
      <c r="H43" s="2" t="s">
        <v>218</v>
      </c>
      <c r="I43" s="2">
        <f t="shared" si="0"/>
        <v>2017</v>
      </c>
      <c r="J43" s="75" t="str">
        <f t="shared" si="1"/>
        <v>00000000</v>
      </c>
      <c r="K43" s="74" t="str">
        <f t="shared" si="2"/>
        <v>20180630</v>
      </c>
      <c r="L43" s="2" t="s">
        <v>180</v>
      </c>
      <c r="M43" s="2" t="s">
        <v>199</v>
      </c>
      <c r="N43" s="74" t="str">
        <f t="shared" si="3"/>
        <v>001</v>
      </c>
      <c r="O43" s="3" t="str">
        <f t="shared" si="4"/>
        <v>R29,2017,00000000,20180630,E,TEL,@TEL00136,KLLEANY,,,</v>
      </c>
    </row>
    <row r="44" spans="1:15" ht="30">
      <c r="A44" s="7" t="s">
        <v>104</v>
      </c>
      <c r="B44" s="6" t="s">
        <v>256</v>
      </c>
      <c r="C44" s="9" t="str">
        <f t="shared" si="5"/>
        <v>KLLEANY</v>
      </c>
      <c r="D44" s="47"/>
      <c r="E44" s="30"/>
      <c r="F44" s="8">
        <v>-15</v>
      </c>
      <c r="H44" s="2" t="s">
        <v>218</v>
      </c>
      <c r="I44" s="2">
        <f t="shared" si="0"/>
        <v>2017</v>
      </c>
      <c r="J44" s="75" t="str">
        <f t="shared" si="1"/>
        <v>00000000</v>
      </c>
      <c r="K44" s="74" t="str">
        <f t="shared" si="2"/>
        <v>20180630</v>
      </c>
      <c r="L44" s="2" t="s">
        <v>180</v>
      </c>
      <c r="M44" s="2" t="s">
        <v>199</v>
      </c>
      <c r="N44" s="74" t="str">
        <f t="shared" si="3"/>
        <v>001</v>
      </c>
      <c r="O44" s="3" t="str">
        <f t="shared" si="4"/>
        <v>R29,2017,00000000,20180630,E,TEL,@TEL00137,KLLEANY,,,-15</v>
      </c>
    </row>
    <row r="45" spans="1:15" ht="30">
      <c r="A45" s="7" t="s">
        <v>105</v>
      </c>
      <c r="B45" s="6" t="s">
        <v>257</v>
      </c>
      <c r="C45" s="9" t="str">
        <f t="shared" si="5"/>
        <v>KLLEANY</v>
      </c>
      <c r="D45" s="47"/>
      <c r="E45" s="30"/>
      <c r="F45" s="8">
        <v>36</v>
      </c>
      <c r="H45" s="2" t="s">
        <v>218</v>
      </c>
      <c r="I45" s="2">
        <f t="shared" si="0"/>
        <v>2017</v>
      </c>
      <c r="J45" s="75" t="str">
        <f t="shared" si="1"/>
        <v>00000000</v>
      </c>
      <c r="K45" s="74" t="str">
        <f t="shared" si="2"/>
        <v>20180630</v>
      </c>
      <c r="L45" s="2" t="s">
        <v>180</v>
      </c>
      <c r="M45" s="2" t="s">
        <v>199</v>
      </c>
      <c r="N45" s="74" t="str">
        <f t="shared" si="3"/>
        <v>001</v>
      </c>
      <c r="O45" s="3" t="str">
        <f t="shared" si="4"/>
        <v>R29,2017,00000000,20180630,E,TEL,@TEL00138,KLLEANY,,,36</v>
      </c>
    </row>
    <row r="46" spans="1:15" ht="28.5" customHeight="1">
      <c r="A46" s="7" t="s">
        <v>106</v>
      </c>
      <c r="B46" s="6" t="s">
        <v>270</v>
      </c>
      <c r="C46" s="9" t="str">
        <f t="shared" si="5"/>
        <v>KLLEANY</v>
      </c>
      <c r="D46" s="47"/>
      <c r="E46" s="30"/>
      <c r="F46" s="8"/>
      <c r="H46" s="2" t="s">
        <v>218</v>
      </c>
      <c r="I46" s="2">
        <f t="shared" si="0"/>
        <v>2017</v>
      </c>
      <c r="J46" s="75" t="str">
        <f t="shared" si="1"/>
        <v>00000000</v>
      </c>
      <c r="K46" s="74" t="str">
        <f t="shared" si="2"/>
        <v>20180630</v>
      </c>
      <c r="L46" s="2" t="s">
        <v>180</v>
      </c>
      <c r="M46" s="2" t="s">
        <v>199</v>
      </c>
      <c r="N46" s="74" t="str">
        <f t="shared" si="3"/>
        <v>001</v>
      </c>
      <c r="O46" s="3" t="str">
        <f t="shared" si="4"/>
        <v>R29,2017,00000000,20180630,E,TEL,@TEL00139,KLLEANY,,,</v>
      </c>
    </row>
    <row r="47" spans="1:15" ht="33" customHeight="1">
      <c r="A47" s="7" t="s">
        <v>107</v>
      </c>
      <c r="B47" s="189" t="s">
        <v>307</v>
      </c>
      <c r="C47" s="9" t="str">
        <f t="shared" si="5"/>
        <v>KLLEANY</v>
      </c>
      <c r="D47" s="47"/>
      <c r="E47" s="30"/>
      <c r="F47" s="8">
        <v>42</v>
      </c>
      <c r="H47" s="2" t="s">
        <v>218</v>
      </c>
      <c r="I47" s="2">
        <f t="shared" si="0"/>
        <v>2017</v>
      </c>
      <c r="J47" s="75" t="str">
        <f t="shared" si="1"/>
        <v>00000000</v>
      </c>
      <c r="K47" s="74" t="str">
        <f t="shared" si="2"/>
        <v>20180630</v>
      </c>
      <c r="L47" s="2" t="s">
        <v>180</v>
      </c>
      <c r="M47" s="2" t="s">
        <v>199</v>
      </c>
      <c r="N47" s="74" t="str">
        <f t="shared" si="3"/>
        <v>001</v>
      </c>
      <c r="O47" s="3" t="str">
        <f t="shared" si="4"/>
        <v>R29,2017,00000000,20180630,E,TEL,@TEL00140,KLLEANY,,,42</v>
      </c>
    </row>
    <row r="48" spans="1:15" ht="30" customHeight="1">
      <c r="A48" s="7" t="s">
        <v>108</v>
      </c>
      <c r="B48" s="6" t="s">
        <v>149</v>
      </c>
      <c r="C48" s="9" t="str">
        <f t="shared" si="5"/>
        <v>KLLEANY</v>
      </c>
      <c r="D48" s="47"/>
      <c r="E48" s="30"/>
      <c r="F48" s="8">
        <v>-55</v>
      </c>
      <c r="H48" s="2" t="s">
        <v>218</v>
      </c>
      <c r="I48" s="2">
        <f t="shared" si="0"/>
        <v>2017</v>
      </c>
      <c r="J48" s="75" t="str">
        <f t="shared" si="1"/>
        <v>00000000</v>
      </c>
      <c r="K48" s="74" t="str">
        <f t="shared" si="2"/>
        <v>20180630</v>
      </c>
      <c r="L48" s="2" t="s">
        <v>180</v>
      </c>
      <c r="M48" s="2" t="s">
        <v>199</v>
      </c>
      <c r="N48" s="74" t="str">
        <f t="shared" si="3"/>
        <v>001</v>
      </c>
      <c r="O48" s="3" t="str">
        <f t="shared" si="4"/>
        <v>R29,2017,00000000,20180630,E,TEL,@TEL00141,KLLEANY,,,-55</v>
      </c>
    </row>
    <row r="49" spans="1:15" ht="26.25" customHeight="1">
      <c r="A49" s="7" t="s">
        <v>109</v>
      </c>
      <c r="B49" s="6" t="s">
        <v>150</v>
      </c>
      <c r="C49" s="9" t="str">
        <f t="shared" si="5"/>
        <v>KLLEANY</v>
      </c>
      <c r="D49" s="47"/>
      <c r="E49" s="30"/>
      <c r="F49" s="8"/>
      <c r="H49" s="2" t="s">
        <v>218</v>
      </c>
      <c r="I49" s="2">
        <f t="shared" si="0"/>
        <v>2017</v>
      </c>
      <c r="J49" s="75" t="str">
        <f t="shared" si="1"/>
        <v>00000000</v>
      </c>
      <c r="K49" s="74" t="str">
        <f t="shared" si="2"/>
        <v>20180630</v>
      </c>
      <c r="L49" s="2" t="s">
        <v>180</v>
      </c>
      <c r="M49" s="2" t="s">
        <v>199</v>
      </c>
      <c r="N49" s="74" t="str">
        <f t="shared" si="3"/>
        <v>001</v>
      </c>
      <c r="O49" s="3" t="str">
        <f t="shared" si="4"/>
        <v>R29,2017,00000000,20180630,E,TEL,@TEL00142,KLLEANY,,,</v>
      </c>
    </row>
    <row r="50" spans="1:15" ht="26.25" customHeight="1">
      <c r="A50" s="7" t="s">
        <v>110</v>
      </c>
      <c r="B50" s="6" t="s">
        <v>151</v>
      </c>
      <c r="C50" s="9" t="str">
        <f t="shared" si="5"/>
        <v>KLLEANY</v>
      </c>
      <c r="D50" s="47"/>
      <c r="E50" s="30"/>
      <c r="F50" s="8"/>
      <c r="H50" s="2" t="s">
        <v>218</v>
      </c>
      <c r="I50" s="2">
        <f t="shared" si="0"/>
        <v>2017</v>
      </c>
      <c r="J50" s="75" t="str">
        <f t="shared" si="1"/>
        <v>00000000</v>
      </c>
      <c r="K50" s="74" t="str">
        <f t="shared" si="2"/>
        <v>20180630</v>
      </c>
      <c r="L50" s="2" t="s">
        <v>180</v>
      </c>
      <c r="M50" s="2" t="s">
        <v>199</v>
      </c>
      <c r="N50" s="74" t="str">
        <f t="shared" si="3"/>
        <v>001</v>
      </c>
      <c r="O50" s="3" t="str">
        <f t="shared" si="4"/>
        <v>R29,2017,00000000,20180630,E,TEL,@TEL00143,KLLEANY,,,</v>
      </c>
    </row>
    <row r="51" spans="1:15" ht="15">
      <c r="A51" s="7" t="s">
        <v>111</v>
      </c>
      <c r="B51" s="6" t="s">
        <v>73</v>
      </c>
      <c r="C51" s="9" t="str">
        <f t="shared" si="5"/>
        <v>KLLEANY</v>
      </c>
      <c r="D51" s="47"/>
      <c r="E51" s="30"/>
      <c r="F51" s="8"/>
      <c r="H51" s="2" t="s">
        <v>218</v>
      </c>
      <c r="I51" s="2">
        <f t="shared" si="0"/>
        <v>2017</v>
      </c>
      <c r="J51" s="75" t="str">
        <f t="shared" si="1"/>
        <v>00000000</v>
      </c>
      <c r="K51" s="74" t="str">
        <f t="shared" si="2"/>
        <v>20180630</v>
      </c>
      <c r="L51" s="2" t="s">
        <v>180</v>
      </c>
      <c r="M51" s="2" t="s">
        <v>199</v>
      </c>
      <c r="N51" s="74" t="str">
        <f t="shared" si="3"/>
        <v>001</v>
      </c>
      <c r="O51" s="3" t="str">
        <f t="shared" si="4"/>
        <v>R29,2017,00000000,20180630,E,TEL,@TEL00144,KLLEANY,,,</v>
      </c>
    </row>
    <row r="52" spans="1:15" ht="15">
      <c r="A52" s="7" t="s">
        <v>112</v>
      </c>
      <c r="B52" s="6" t="s">
        <v>74</v>
      </c>
      <c r="C52" s="9" t="str">
        <f t="shared" si="5"/>
        <v>KLLEANY</v>
      </c>
      <c r="D52" s="47"/>
      <c r="E52" s="30"/>
      <c r="F52" s="8"/>
      <c r="H52" s="2" t="s">
        <v>218</v>
      </c>
      <c r="I52" s="2">
        <f t="shared" si="0"/>
        <v>2017</v>
      </c>
      <c r="J52" s="75" t="str">
        <f t="shared" si="1"/>
        <v>00000000</v>
      </c>
      <c r="K52" s="74" t="str">
        <f t="shared" si="2"/>
        <v>20180630</v>
      </c>
      <c r="L52" s="2" t="s">
        <v>180</v>
      </c>
      <c r="M52" s="2" t="s">
        <v>199</v>
      </c>
      <c r="N52" s="74" t="str">
        <f t="shared" si="3"/>
        <v>001</v>
      </c>
      <c r="O52" s="3" t="str">
        <f t="shared" si="4"/>
        <v>R29,2017,00000000,20180630,E,TEL,@TEL00145,KLLEANY,,,</v>
      </c>
    </row>
    <row r="53" spans="1:15" ht="30">
      <c r="A53" s="7" t="s">
        <v>113</v>
      </c>
      <c r="B53" s="11" t="s">
        <v>220</v>
      </c>
      <c r="C53" s="9"/>
      <c r="D53" s="47"/>
      <c r="E53" s="30"/>
      <c r="F53" s="8"/>
      <c r="H53" s="2" t="s">
        <v>218</v>
      </c>
      <c r="I53" s="2">
        <f t="shared" si="0"/>
        <v>2017</v>
      </c>
      <c r="J53" s="75" t="str">
        <f t="shared" si="1"/>
        <v>00000000</v>
      </c>
      <c r="K53" s="74" t="str">
        <f t="shared" si="2"/>
        <v>20180630</v>
      </c>
      <c r="L53" s="2" t="s">
        <v>180</v>
      </c>
      <c r="M53" s="2" t="s">
        <v>199</v>
      </c>
      <c r="N53" s="74" t="str">
        <f t="shared" si="3"/>
        <v>001</v>
      </c>
      <c r="O53" s="3" t="str">
        <f>H53&amp;","&amp;I53&amp;","&amp;J53&amp;","&amp;K53&amp;","&amp;L53&amp;","&amp;M53&amp;","&amp;"@"&amp;M53&amp;""&amp;N53&amp;""&amp;A53&amp;","&amp;C53&amp;","&amp;D53&amp;","&amp;E53&amp;","&amp;F53</f>
        <v>R29,2017,00000000,20180630,E,TEL,@TEL00146,,,,</v>
      </c>
    </row>
    <row r="54" spans="1:15" ht="30">
      <c r="A54" s="7" t="s">
        <v>114</v>
      </c>
      <c r="B54" s="11" t="s">
        <v>228</v>
      </c>
      <c r="C54" s="9"/>
      <c r="D54" s="47"/>
      <c r="E54" s="30"/>
      <c r="F54" s="8"/>
      <c r="H54" s="2" t="s">
        <v>218</v>
      </c>
      <c r="I54" s="2">
        <f t="shared" si="0"/>
        <v>2017</v>
      </c>
      <c r="J54" s="75" t="str">
        <f t="shared" si="1"/>
        <v>00000000</v>
      </c>
      <c r="K54" s="74" t="str">
        <f t="shared" si="2"/>
        <v>20180630</v>
      </c>
      <c r="L54" s="2" t="s">
        <v>180</v>
      </c>
      <c r="M54" s="2" t="s">
        <v>199</v>
      </c>
      <c r="N54" s="74" t="str">
        <f t="shared" si="3"/>
        <v>001</v>
      </c>
      <c r="O54" s="3" t="str">
        <f>H54&amp;","&amp;I54&amp;","&amp;J54&amp;","&amp;K54&amp;","&amp;L54&amp;","&amp;M54&amp;","&amp;"@"&amp;M54&amp;""&amp;N54&amp;""&amp;A54&amp;","&amp;C54&amp;","&amp;D54&amp;","&amp;E54&amp;","&amp;F54</f>
        <v>R29,2017,00000000,20180630,E,TEL,@TEL00147,,,,</v>
      </c>
    </row>
    <row r="55" spans="1:15" ht="19.5" customHeight="1">
      <c r="A55" s="166" t="s">
        <v>115</v>
      </c>
      <c r="B55" s="167" t="s">
        <v>271</v>
      </c>
      <c r="C55" s="92" t="str">
        <f>C52</f>
        <v>KLLEANY</v>
      </c>
      <c r="D55" s="93"/>
      <c r="E55" s="94"/>
      <c r="F55" s="95">
        <f>SUM(F36:F54)</f>
        <v>-5</v>
      </c>
      <c r="H55" s="2" t="s">
        <v>218</v>
      </c>
      <c r="I55" s="2">
        <f>I53</f>
        <v>2017</v>
      </c>
      <c r="J55" s="75" t="str">
        <f>J53</f>
        <v>00000000</v>
      </c>
      <c r="K55" s="74" t="str">
        <f>K53</f>
        <v>20180630</v>
      </c>
      <c r="L55" s="2" t="s">
        <v>180</v>
      </c>
      <c r="M55" s="2" t="s">
        <v>199</v>
      </c>
      <c r="N55" s="74" t="str">
        <f>N52</f>
        <v>001</v>
      </c>
      <c r="O55" s="3" t="str">
        <f t="shared" si="4"/>
        <v>R29,2017,00000000,20180630,E,TEL,@TEL00148,KLLEANY,,,-5</v>
      </c>
    </row>
    <row r="56" spans="1:15" s="13" customFormat="1" ht="60">
      <c r="A56" s="89" t="s">
        <v>116</v>
      </c>
      <c r="B56" s="168" t="s">
        <v>272</v>
      </c>
      <c r="C56" s="24"/>
      <c r="D56" s="25"/>
      <c r="E56" s="25"/>
      <c r="F56" s="25"/>
      <c r="H56" s="2" t="s">
        <v>218</v>
      </c>
      <c r="I56" s="2">
        <f t="shared" si="0"/>
        <v>2017</v>
      </c>
      <c r="J56" s="75" t="str">
        <f t="shared" si="1"/>
        <v>00000000</v>
      </c>
      <c r="K56" s="74" t="str">
        <f t="shared" si="2"/>
        <v>20180630</v>
      </c>
      <c r="L56" s="2" t="s">
        <v>180</v>
      </c>
      <c r="M56" s="2" t="s">
        <v>199</v>
      </c>
      <c r="N56" s="74" t="str">
        <f t="shared" si="3"/>
        <v>001</v>
      </c>
      <c r="O56" s="3" t="str">
        <f t="shared" si="4"/>
        <v>R29,2017,00000000,20180630,E,TEL,@TEL00149,,,,</v>
      </c>
    </row>
    <row r="57" spans="1:15" ht="15">
      <c r="A57" s="7" t="s">
        <v>117</v>
      </c>
      <c r="B57" s="99" t="s">
        <v>155</v>
      </c>
      <c r="C57" s="9" t="str">
        <f>C26</f>
        <v>KLLEANY</v>
      </c>
      <c r="D57" s="30"/>
      <c r="E57" s="30"/>
      <c r="F57" s="8">
        <v>1011</v>
      </c>
      <c r="H57" s="2" t="s">
        <v>218</v>
      </c>
      <c r="I57" s="2">
        <f t="shared" si="0"/>
        <v>2017</v>
      </c>
      <c r="J57" s="75" t="str">
        <f t="shared" si="1"/>
        <v>00000000</v>
      </c>
      <c r="K57" s="74" t="str">
        <f t="shared" si="2"/>
        <v>20180630</v>
      </c>
      <c r="L57" s="2" t="s">
        <v>180</v>
      </c>
      <c r="M57" s="2" t="s">
        <v>199</v>
      </c>
      <c r="N57" s="74" t="str">
        <f t="shared" si="3"/>
        <v>001</v>
      </c>
      <c r="O57" s="3" t="str">
        <f t="shared" si="4"/>
        <v>R29,2017,00000000,20180630,E,TEL,@TEL00150,KLLEANY,,,1011</v>
      </c>
    </row>
    <row r="58" spans="1:15" ht="15">
      <c r="A58" s="7" t="s">
        <v>118</v>
      </c>
      <c r="B58" s="14" t="s">
        <v>34</v>
      </c>
      <c r="C58" s="9" t="str">
        <f>C57</f>
        <v>KLLEANY</v>
      </c>
      <c r="D58" s="30"/>
      <c r="E58" s="30"/>
      <c r="F58" s="8">
        <v>567</v>
      </c>
      <c r="H58" s="2" t="s">
        <v>218</v>
      </c>
      <c r="I58" s="2">
        <f t="shared" si="0"/>
        <v>2017</v>
      </c>
      <c r="J58" s="75" t="str">
        <f t="shared" si="1"/>
        <v>00000000</v>
      </c>
      <c r="K58" s="74" t="str">
        <f t="shared" si="2"/>
        <v>20180630</v>
      </c>
      <c r="L58" s="2" t="s">
        <v>180</v>
      </c>
      <c r="M58" s="2" t="s">
        <v>199</v>
      </c>
      <c r="N58" s="74" t="str">
        <f t="shared" si="3"/>
        <v>001</v>
      </c>
      <c r="O58" s="3" t="str">
        <f t="shared" si="4"/>
        <v>R29,2017,00000000,20180630,E,TEL,@TEL00151,KLLEANY,,,567</v>
      </c>
    </row>
    <row r="59" spans="1:15" ht="15">
      <c r="A59" s="7" t="s">
        <v>119</v>
      </c>
      <c r="B59" s="99" t="s">
        <v>35</v>
      </c>
      <c r="C59" s="9" t="str">
        <f aca="true" t="shared" si="6" ref="C59:C67">C58</f>
        <v>KLLEANY</v>
      </c>
      <c r="D59" s="30"/>
      <c r="E59" s="30"/>
      <c r="F59" s="8">
        <v>45</v>
      </c>
      <c r="H59" s="2" t="s">
        <v>218</v>
      </c>
      <c r="I59" s="2">
        <f t="shared" si="0"/>
        <v>2017</v>
      </c>
      <c r="J59" s="75" t="str">
        <f t="shared" si="1"/>
        <v>00000000</v>
      </c>
      <c r="K59" s="74" t="str">
        <f t="shared" si="2"/>
        <v>20180630</v>
      </c>
      <c r="L59" s="2" t="s">
        <v>180</v>
      </c>
      <c r="M59" s="2" t="s">
        <v>199</v>
      </c>
      <c r="N59" s="74" t="str">
        <f t="shared" si="3"/>
        <v>001</v>
      </c>
      <c r="O59" s="3" t="str">
        <f t="shared" si="4"/>
        <v>R29,2017,00000000,20180630,E,TEL,@TEL00152,KLLEANY,,,45</v>
      </c>
    </row>
    <row r="60" spans="1:15" ht="15">
      <c r="A60" s="7" t="s">
        <v>120</v>
      </c>
      <c r="B60" s="99" t="s">
        <v>143</v>
      </c>
      <c r="C60" s="9" t="str">
        <f t="shared" si="6"/>
        <v>KLLEANY</v>
      </c>
      <c r="D60" s="30"/>
      <c r="E60" s="30"/>
      <c r="F60" s="8">
        <v>21</v>
      </c>
      <c r="H60" s="2" t="s">
        <v>218</v>
      </c>
      <c r="I60" s="2">
        <f t="shared" si="0"/>
        <v>2017</v>
      </c>
      <c r="J60" s="75" t="str">
        <f t="shared" si="1"/>
        <v>00000000</v>
      </c>
      <c r="K60" s="74" t="str">
        <f t="shared" si="2"/>
        <v>20180630</v>
      </c>
      <c r="L60" s="2" t="s">
        <v>180</v>
      </c>
      <c r="M60" s="2" t="s">
        <v>199</v>
      </c>
      <c r="N60" s="74" t="str">
        <f t="shared" si="3"/>
        <v>001</v>
      </c>
      <c r="O60" s="3" t="str">
        <f t="shared" si="4"/>
        <v>R29,2017,00000000,20180630,E,TEL,@TEL00153,KLLEANY,,,21</v>
      </c>
    </row>
    <row r="61" spans="1:15" ht="15">
      <c r="A61" s="7" t="s">
        <v>121</v>
      </c>
      <c r="B61" s="8" t="s">
        <v>144</v>
      </c>
      <c r="C61" s="9" t="str">
        <f t="shared" si="6"/>
        <v>KLLEANY</v>
      </c>
      <c r="D61" s="30"/>
      <c r="E61" s="30"/>
      <c r="F61" s="8">
        <v>587</v>
      </c>
      <c r="H61" s="2" t="s">
        <v>218</v>
      </c>
      <c r="I61" s="2">
        <f t="shared" si="0"/>
        <v>2017</v>
      </c>
      <c r="J61" s="75" t="str">
        <f t="shared" si="1"/>
        <v>00000000</v>
      </c>
      <c r="K61" s="74" t="str">
        <f t="shared" si="2"/>
        <v>20180630</v>
      </c>
      <c r="L61" s="2" t="s">
        <v>180</v>
      </c>
      <c r="M61" s="2" t="s">
        <v>199</v>
      </c>
      <c r="N61" s="74" t="str">
        <f t="shared" si="3"/>
        <v>001</v>
      </c>
      <c r="O61" s="3" t="str">
        <f t="shared" si="4"/>
        <v>R29,2017,00000000,20180630,E,TEL,@TEL00154,KLLEANY,,,587</v>
      </c>
    </row>
    <row r="62" spans="1:15" ht="15">
      <c r="A62" s="7" t="s">
        <v>122</v>
      </c>
      <c r="B62" s="8" t="s">
        <v>229</v>
      </c>
      <c r="C62" s="9" t="str">
        <f t="shared" si="6"/>
        <v>KLLEANY</v>
      </c>
      <c r="D62" s="30"/>
      <c r="E62" s="30"/>
      <c r="F62" s="8">
        <v>67</v>
      </c>
      <c r="H62" s="2" t="s">
        <v>218</v>
      </c>
      <c r="I62" s="2">
        <f t="shared" si="0"/>
        <v>2017</v>
      </c>
      <c r="J62" s="75" t="str">
        <f t="shared" si="1"/>
        <v>00000000</v>
      </c>
      <c r="K62" s="74" t="str">
        <f t="shared" si="2"/>
        <v>20180630</v>
      </c>
      <c r="L62" s="2" t="s">
        <v>180</v>
      </c>
      <c r="M62" s="2" t="s">
        <v>199</v>
      </c>
      <c r="N62" s="74" t="str">
        <f t="shared" si="3"/>
        <v>001</v>
      </c>
      <c r="O62" s="3" t="str">
        <f t="shared" si="4"/>
        <v>R29,2017,00000000,20180630,E,TEL,@TEL00155,KLLEANY,,,67</v>
      </c>
    </row>
    <row r="63" spans="1:15" ht="15">
      <c r="A63" s="7" t="s">
        <v>123</v>
      </c>
      <c r="B63" s="8" t="s">
        <v>230</v>
      </c>
      <c r="C63" s="9" t="str">
        <f t="shared" si="6"/>
        <v>KLLEANY</v>
      </c>
      <c r="D63" s="30"/>
      <c r="E63" s="30"/>
      <c r="F63" s="8">
        <v>31</v>
      </c>
      <c r="H63" s="2" t="s">
        <v>218</v>
      </c>
      <c r="I63" s="2">
        <f t="shared" si="0"/>
        <v>2017</v>
      </c>
      <c r="J63" s="75" t="str">
        <f t="shared" si="1"/>
        <v>00000000</v>
      </c>
      <c r="K63" s="74" t="str">
        <f t="shared" si="2"/>
        <v>20180630</v>
      </c>
      <c r="L63" s="2" t="s">
        <v>180</v>
      </c>
      <c r="M63" s="2" t="s">
        <v>199</v>
      </c>
      <c r="N63" s="74" t="str">
        <f t="shared" si="3"/>
        <v>001</v>
      </c>
      <c r="O63" s="3" t="str">
        <f t="shared" si="4"/>
        <v>R29,2017,00000000,20180630,E,TEL,@TEL00156,KLLEANY,,,31</v>
      </c>
    </row>
    <row r="64" spans="1:15" ht="38.25" customHeight="1">
      <c r="A64" s="7" t="s">
        <v>124</v>
      </c>
      <c r="B64" s="11" t="s">
        <v>231</v>
      </c>
      <c r="C64" s="9" t="str">
        <f t="shared" si="6"/>
        <v>KLLEANY</v>
      </c>
      <c r="D64" s="30"/>
      <c r="E64" s="30"/>
      <c r="F64" s="8">
        <v>42</v>
      </c>
      <c r="H64" s="2" t="s">
        <v>218</v>
      </c>
      <c r="I64" s="2">
        <f t="shared" si="0"/>
        <v>2017</v>
      </c>
      <c r="J64" s="75" t="str">
        <f t="shared" si="1"/>
        <v>00000000</v>
      </c>
      <c r="K64" s="74" t="str">
        <f t="shared" si="2"/>
        <v>20180630</v>
      </c>
      <c r="L64" s="2" t="s">
        <v>180</v>
      </c>
      <c r="M64" s="2" t="s">
        <v>199</v>
      </c>
      <c r="N64" s="74" t="str">
        <f t="shared" si="3"/>
        <v>001</v>
      </c>
      <c r="O64" s="3" t="str">
        <f t="shared" si="4"/>
        <v>R29,2017,00000000,20180630,E,TEL,@TEL00157,KLLEANY,,,42</v>
      </c>
    </row>
    <row r="65" spans="1:15" ht="45">
      <c r="A65" s="7" t="s">
        <v>125</v>
      </c>
      <c r="B65" s="11" t="s">
        <v>232</v>
      </c>
      <c r="C65" s="9" t="str">
        <f t="shared" si="6"/>
        <v>KLLEANY</v>
      </c>
      <c r="D65" s="30"/>
      <c r="E65" s="30"/>
      <c r="F65" s="8">
        <v>18</v>
      </c>
      <c r="H65" s="2" t="s">
        <v>218</v>
      </c>
      <c r="I65" s="2">
        <f t="shared" si="0"/>
        <v>2017</v>
      </c>
      <c r="J65" s="75" t="str">
        <f t="shared" si="1"/>
        <v>00000000</v>
      </c>
      <c r="K65" s="74" t="str">
        <f t="shared" si="2"/>
        <v>20180630</v>
      </c>
      <c r="L65" s="2" t="s">
        <v>180</v>
      </c>
      <c r="M65" s="2" t="s">
        <v>199</v>
      </c>
      <c r="N65" s="74" t="str">
        <f t="shared" si="3"/>
        <v>001</v>
      </c>
      <c r="O65" s="3" t="str">
        <f t="shared" si="4"/>
        <v>R29,2017,00000000,20180630,E,TEL,@TEL00158,KLLEANY,,,18</v>
      </c>
    </row>
    <row r="66" spans="1:15" ht="27.75" customHeight="1">
      <c r="A66" s="7" t="s">
        <v>126</v>
      </c>
      <c r="B66" s="11" t="s">
        <v>84</v>
      </c>
      <c r="C66" s="9" t="str">
        <f t="shared" si="6"/>
        <v>KLLEANY</v>
      </c>
      <c r="D66" s="30"/>
      <c r="E66" s="30"/>
      <c r="F66" s="8">
        <v>13</v>
      </c>
      <c r="H66" s="2" t="s">
        <v>218</v>
      </c>
      <c r="I66" s="2">
        <f t="shared" si="0"/>
        <v>2017</v>
      </c>
      <c r="J66" s="75" t="str">
        <f t="shared" si="1"/>
        <v>00000000</v>
      </c>
      <c r="K66" s="74" t="str">
        <f t="shared" si="2"/>
        <v>20180630</v>
      </c>
      <c r="L66" s="2" t="s">
        <v>180</v>
      </c>
      <c r="M66" s="2" t="s">
        <v>199</v>
      </c>
      <c r="N66" s="74" t="str">
        <f t="shared" si="3"/>
        <v>001</v>
      </c>
      <c r="O66" s="3" t="str">
        <f t="shared" si="4"/>
        <v>R29,2017,00000000,20180630,E,TEL,@TEL00159,KLLEANY,,,13</v>
      </c>
    </row>
    <row r="67" spans="1:15" ht="15">
      <c r="A67" s="7" t="s">
        <v>127</v>
      </c>
      <c r="B67" s="4" t="s">
        <v>82</v>
      </c>
      <c r="C67" s="9" t="str">
        <f t="shared" si="6"/>
        <v>KLLEANY</v>
      </c>
      <c r="D67" s="30"/>
      <c r="E67" s="30"/>
      <c r="F67" s="8">
        <v>52</v>
      </c>
      <c r="H67" s="2" t="s">
        <v>218</v>
      </c>
      <c r="I67" s="2">
        <f t="shared" si="0"/>
        <v>2017</v>
      </c>
      <c r="J67" s="75" t="str">
        <f t="shared" si="1"/>
        <v>00000000</v>
      </c>
      <c r="K67" s="74" t="str">
        <f t="shared" si="2"/>
        <v>20180630</v>
      </c>
      <c r="L67" s="2" t="s">
        <v>180</v>
      </c>
      <c r="M67" s="2" t="s">
        <v>199</v>
      </c>
      <c r="N67" s="74" t="str">
        <f t="shared" si="3"/>
        <v>001</v>
      </c>
      <c r="O67" s="3" t="str">
        <f t="shared" si="4"/>
        <v>R29,2017,00000000,20180630,E,TEL,@TEL00160,KLLEANY,,,52</v>
      </c>
    </row>
    <row r="68" spans="1:15" s="13" customFormat="1" ht="60">
      <c r="A68" s="168" t="s">
        <v>128</v>
      </c>
      <c r="B68" s="168" t="s">
        <v>273</v>
      </c>
      <c r="C68" s="24"/>
      <c r="D68" s="25"/>
      <c r="E68" s="25"/>
      <c r="F68" s="25"/>
      <c r="H68" s="2" t="s">
        <v>218</v>
      </c>
      <c r="I68" s="2">
        <f t="shared" si="0"/>
        <v>2017</v>
      </c>
      <c r="J68" s="75" t="str">
        <f t="shared" si="1"/>
        <v>00000000</v>
      </c>
      <c r="K68" s="74" t="str">
        <f t="shared" si="2"/>
        <v>20180630</v>
      </c>
      <c r="L68" s="2" t="s">
        <v>180</v>
      </c>
      <c r="M68" s="2" t="s">
        <v>199</v>
      </c>
      <c r="N68" s="74" t="str">
        <f t="shared" si="3"/>
        <v>001</v>
      </c>
      <c r="O68" s="3" t="str">
        <f t="shared" si="4"/>
        <v>R29,2017,00000000,20180630,E,TEL,@TEL00161,,,,</v>
      </c>
    </row>
    <row r="69" spans="1:15" ht="15">
      <c r="A69" s="7" t="s">
        <v>129</v>
      </c>
      <c r="B69" s="99" t="s">
        <v>46</v>
      </c>
      <c r="C69" s="9"/>
      <c r="D69" s="30"/>
      <c r="E69" s="30"/>
      <c r="F69" s="4"/>
      <c r="H69" s="2" t="s">
        <v>218</v>
      </c>
      <c r="I69" s="2">
        <f t="shared" si="0"/>
        <v>2017</v>
      </c>
      <c r="J69" s="75" t="str">
        <f t="shared" si="1"/>
        <v>00000000</v>
      </c>
      <c r="K69" s="74" t="str">
        <f t="shared" si="2"/>
        <v>20180630</v>
      </c>
      <c r="L69" s="2" t="s">
        <v>180</v>
      </c>
      <c r="M69" s="2" t="s">
        <v>199</v>
      </c>
      <c r="N69" s="74" t="str">
        <f t="shared" si="3"/>
        <v>001</v>
      </c>
      <c r="O69" s="3" t="str">
        <f t="shared" si="4"/>
        <v>R29,2017,00000000,20180630,E,TEL,@TEL00162,,,,</v>
      </c>
    </row>
    <row r="70" spans="1:15" ht="15">
      <c r="A70" s="7" t="s">
        <v>157</v>
      </c>
      <c r="B70" s="14" t="s">
        <v>40</v>
      </c>
      <c r="C70" s="9"/>
      <c r="D70" s="30"/>
      <c r="E70" s="30"/>
      <c r="F70" s="4"/>
      <c r="H70" s="2" t="s">
        <v>218</v>
      </c>
      <c r="I70" s="2">
        <f t="shared" si="0"/>
        <v>2017</v>
      </c>
      <c r="J70" s="75" t="str">
        <f t="shared" si="1"/>
        <v>00000000</v>
      </c>
      <c r="K70" s="74" t="str">
        <f t="shared" si="2"/>
        <v>20180630</v>
      </c>
      <c r="L70" s="2" t="s">
        <v>180</v>
      </c>
      <c r="M70" s="2" t="s">
        <v>199</v>
      </c>
      <c r="N70" s="74" t="str">
        <f t="shared" si="3"/>
        <v>001</v>
      </c>
      <c r="O70" s="3" t="str">
        <f t="shared" si="4"/>
        <v>R29,2017,00000000,20180630,E,TEL,@TEL00163,,,,</v>
      </c>
    </row>
    <row r="71" spans="1:15" ht="36.75" customHeight="1">
      <c r="A71" s="7" t="s">
        <v>158</v>
      </c>
      <c r="B71" s="99" t="s">
        <v>41</v>
      </c>
      <c r="C71" s="9"/>
      <c r="D71" s="30"/>
      <c r="E71" s="30"/>
      <c r="F71" s="4"/>
      <c r="H71" s="2" t="s">
        <v>218</v>
      </c>
      <c r="I71" s="2">
        <f t="shared" si="0"/>
        <v>2017</v>
      </c>
      <c r="J71" s="75" t="str">
        <f t="shared" si="1"/>
        <v>00000000</v>
      </c>
      <c r="K71" s="74" t="str">
        <f t="shared" si="2"/>
        <v>20180630</v>
      </c>
      <c r="L71" s="2" t="s">
        <v>180</v>
      </c>
      <c r="M71" s="2" t="s">
        <v>199</v>
      </c>
      <c r="N71" s="74" t="str">
        <f t="shared" si="3"/>
        <v>001</v>
      </c>
      <c r="O71" s="3" t="str">
        <f t="shared" si="4"/>
        <v>R29,2017,00000000,20180630,E,TEL,@TEL00164,,,,</v>
      </c>
    </row>
    <row r="72" spans="1:15" ht="15">
      <c r="A72" s="7" t="s">
        <v>159</v>
      </c>
      <c r="B72" s="99" t="s">
        <v>42</v>
      </c>
      <c r="C72" s="9"/>
      <c r="D72" s="30"/>
      <c r="E72" s="30"/>
      <c r="F72" s="4"/>
      <c r="H72" s="2" t="s">
        <v>218</v>
      </c>
      <c r="I72" s="2">
        <f t="shared" si="0"/>
        <v>2017</v>
      </c>
      <c r="J72" s="75" t="str">
        <f t="shared" si="1"/>
        <v>00000000</v>
      </c>
      <c r="K72" s="74" t="str">
        <f t="shared" si="2"/>
        <v>20180630</v>
      </c>
      <c r="L72" s="2" t="s">
        <v>180</v>
      </c>
      <c r="M72" s="2" t="s">
        <v>199</v>
      </c>
      <c r="N72" s="74" t="str">
        <f t="shared" si="3"/>
        <v>001</v>
      </c>
      <c r="O72" s="3" t="str">
        <f t="shared" si="4"/>
        <v>R29,2017,00000000,20180630,E,TEL,@TEL00165,,,,</v>
      </c>
    </row>
    <row r="73" spans="1:15" ht="15">
      <c r="A73" s="7" t="s">
        <v>160</v>
      </c>
      <c r="B73" s="8" t="s">
        <v>43</v>
      </c>
      <c r="C73" s="9"/>
      <c r="D73" s="30"/>
      <c r="E73" s="30"/>
      <c r="F73" s="4"/>
      <c r="H73" s="2" t="s">
        <v>218</v>
      </c>
      <c r="I73" s="2">
        <f t="shared" si="0"/>
        <v>2017</v>
      </c>
      <c r="J73" s="75" t="str">
        <f t="shared" si="1"/>
        <v>00000000</v>
      </c>
      <c r="K73" s="74" t="str">
        <f t="shared" si="2"/>
        <v>20180630</v>
      </c>
      <c r="L73" s="2" t="s">
        <v>180</v>
      </c>
      <c r="M73" s="2" t="s">
        <v>199</v>
      </c>
      <c r="N73" s="74" t="str">
        <f t="shared" si="3"/>
        <v>001</v>
      </c>
      <c r="O73" s="3" t="str">
        <f t="shared" si="4"/>
        <v>R29,2017,00000000,20180630,E,TEL,@TEL00166,,,,</v>
      </c>
    </row>
    <row r="74" spans="1:15" ht="15">
      <c r="A74" s="7" t="s">
        <v>161</v>
      </c>
      <c r="B74" s="4" t="s">
        <v>44</v>
      </c>
      <c r="C74" s="9"/>
      <c r="D74" s="30"/>
      <c r="E74" s="30"/>
      <c r="F74" s="4"/>
      <c r="H74" s="2" t="s">
        <v>218</v>
      </c>
      <c r="I74" s="2">
        <f t="shared" si="0"/>
        <v>2017</v>
      </c>
      <c r="J74" s="75" t="str">
        <f t="shared" si="1"/>
        <v>00000000</v>
      </c>
      <c r="K74" s="74" t="str">
        <f t="shared" si="2"/>
        <v>20180630</v>
      </c>
      <c r="L74" s="2" t="s">
        <v>180</v>
      </c>
      <c r="M74" s="2" t="s">
        <v>199</v>
      </c>
      <c r="N74" s="74" t="str">
        <f t="shared" si="3"/>
        <v>001</v>
      </c>
      <c r="O74" s="3" t="str">
        <f t="shared" si="4"/>
        <v>R29,2017,00000000,20180630,E,TEL,@TEL00167,,,,</v>
      </c>
    </row>
    <row r="75" spans="1:15" ht="15">
      <c r="A75" s="7" t="s">
        <v>162</v>
      </c>
      <c r="B75" s="4" t="s">
        <v>45</v>
      </c>
      <c r="C75" s="9"/>
      <c r="D75" s="30"/>
      <c r="E75" s="30"/>
      <c r="F75" s="4"/>
      <c r="H75" s="2" t="s">
        <v>218</v>
      </c>
      <c r="I75" s="2">
        <f aca="true" t="shared" si="7" ref="I75:K79">I74</f>
        <v>2017</v>
      </c>
      <c r="J75" s="75" t="str">
        <f t="shared" si="7"/>
        <v>00000000</v>
      </c>
      <c r="K75" s="74" t="str">
        <f t="shared" si="7"/>
        <v>20180630</v>
      </c>
      <c r="L75" s="2" t="s">
        <v>180</v>
      </c>
      <c r="M75" s="2" t="s">
        <v>199</v>
      </c>
      <c r="N75" s="74" t="str">
        <f t="shared" si="3"/>
        <v>001</v>
      </c>
      <c r="O75" s="3" t="str">
        <f t="shared" si="4"/>
        <v>R29,2017,00000000,20180630,E,TEL,@TEL00168,,,,</v>
      </c>
    </row>
    <row r="76" spans="1:15" ht="15">
      <c r="A76" s="7" t="s">
        <v>163</v>
      </c>
      <c r="B76" s="4" t="s">
        <v>47</v>
      </c>
      <c r="C76" s="9"/>
      <c r="D76" s="30"/>
      <c r="E76" s="30"/>
      <c r="F76" s="4"/>
      <c r="H76" s="2" t="s">
        <v>218</v>
      </c>
      <c r="I76" s="2">
        <f t="shared" si="7"/>
        <v>2017</v>
      </c>
      <c r="J76" s="75" t="str">
        <f t="shared" si="7"/>
        <v>00000000</v>
      </c>
      <c r="K76" s="74" t="str">
        <f t="shared" si="7"/>
        <v>20180630</v>
      </c>
      <c r="L76" s="2" t="s">
        <v>180</v>
      </c>
      <c r="M76" s="2" t="s">
        <v>199</v>
      </c>
      <c r="N76" s="74" t="str">
        <f>N75</f>
        <v>001</v>
      </c>
      <c r="O76" s="3" t="str">
        <f t="shared" si="4"/>
        <v>R29,2017,00000000,20180630,E,TEL,@TEL00169,,,,</v>
      </c>
    </row>
    <row r="77" spans="1:15" ht="15">
      <c r="A77" s="7" t="s">
        <v>164</v>
      </c>
      <c r="B77" s="4" t="s">
        <v>85</v>
      </c>
      <c r="C77" s="9"/>
      <c r="D77" s="30"/>
      <c r="E77" s="30"/>
      <c r="F77" s="4"/>
      <c r="H77" s="2" t="s">
        <v>218</v>
      </c>
      <c r="I77" s="2">
        <f t="shared" si="7"/>
        <v>2017</v>
      </c>
      <c r="J77" s="75" t="str">
        <f t="shared" si="7"/>
        <v>00000000</v>
      </c>
      <c r="K77" s="74" t="str">
        <f t="shared" si="7"/>
        <v>20180630</v>
      </c>
      <c r="L77" s="2" t="s">
        <v>180</v>
      </c>
      <c r="M77" s="2" t="s">
        <v>199</v>
      </c>
      <c r="N77" s="74" t="str">
        <f>N76</f>
        <v>001</v>
      </c>
      <c r="O77" s="3" t="str">
        <f t="shared" si="4"/>
        <v>R29,2017,00000000,20180630,E,TEL,@TEL00170,,,,</v>
      </c>
    </row>
    <row r="78" spans="1:15" ht="36.75" customHeight="1">
      <c r="A78" s="7" t="s">
        <v>221</v>
      </c>
      <c r="B78" s="100" t="s">
        <v>83</v>
      </c>
      <c r="C78" s="9"/>
      <c r="D78" s="30"/>
      <c r="E78" s="30"/>
      <c r="F78" s="4"/>
      <c r="H78" s="2" t="s">
        <v>218</v>
      </c>
      <c r="I78" s="2">
        <f t="shared" si="7"/>
        <v>2017</v>
      </c>
      <c r="J78" s="75" t="str">
        <f t="shared" si="7"/>
        <v>00000000</v>
      </c>
      <c r="K78" s="74" t="str">
        <f t="shared" si="7"/>
        <v>20180630</v>
      </c>
      <c r="L78" s="2" t="s">
        <v>180</v>
      </c>
      <c r="M78" s="2" t="s">
        <v>199</v>
      </c>
      <c r="N78" s="74" t="str">
        <f>N77</f>
        <v>001</v>
      </c>
      <c r="O78" s="3" t="str">
        <f t="shared" si="4"/>
        <v>R29,2017,00000000,20180630,E,TEL,@TEL00171,,,,</v>
      </c>
    </row>
    <row r="79" spans="1:15" ht="16.5" customHeight="1">
      <c r="A79" s="7" t="s">
        <v>224</v>
      </c>
      <c r="B79" s="4" t="s">
        <v>48</v>
      </c>
      <c r="C79" s="9"/>
      <c r="D79" s="30"/>
      <c r="E79" s="30"/>
      <c r="F79" s="4"/>
      <c r="H79" s="2" t="s">
        <v>218</v>
      </c>
      <c r="I79" s="2">
        <f t="shared" si="7"/>
        <v>2017</v>
      </c>
      <c r="J79" s="75" t="str">
        <f t="shared" si="7"/>
        <v>00000000</v>
      </c>
      <c r="K79" s="74" t="str">
        <f t="shared" si="7"/>
        <v>20180630</v>
      </c>
      <c r="L79" s="2" t="s">
        <v>180</v>
      </c>
      <c r="M79" s="2" t="s">
        <v>199</v>
      </c>
      <c r="N79" s="74" t="str">
        <f>N78</f>
        <v>001</v>
      </c>
      <c r="O79" s="3" t="str">
        <f>H79&amp;","&amp;I79&amp;","&amp;J79&amp;","&amp;K79&amp;","&amp;L79&amp;","&amp;M79&amp;","&amp;"@"&amp;M79&amp;""&amp;N79&amp;""&amp;A79&amp;","&amp;C79&amp;","&amp;D79&amp;","&amp;E79&amp;","&amp;F79</f>
        <v>R29,2017,00000000,20180630,E,TEL,@TEL00172,,,,</v>
      </c>
    </row>
    <row r="80" spans="1:14" s="49" customFormat="1" ht="13.5">
      <c r="A80" s="250"/>
      <c r="B80" s="250"/>
      <c r="C80" s="250"/>
      <c r="D80" s="250"/>
      <c r="E80" s="250"/>
      <c r="F80" s="250"/>
      <c r="H80" s="61"/>
      <c r="I80" s="61"/>
      <c r="J80" s="61"/>
      <c r="K80" s="61"/>
      <c r="L80" s="61"/>
      <c r="M80" s="61"/>
      <c r="N80" s="61"/>
    </row>
    <row r="81" spans="1:6" ht="27" customHeight="1">
      <c r="A81" s="251" t="s">
        <v>296</v>
      </c>
      <c r="B81" s="251"/>
      <c r="C81" s="251"/>
      <c r="D81" s="251"/>
      <c r="E81" s="251"/>
      <c r="F81" s="251"/>
    </row>
  </sheetData>
  <sheetProtection/>
  <mergeCells count="6">
    <mergeCell ref="A80:F80"/>
    <mergeCell ref="A81:F81"/>
    <mergeCell ref="A4:F4"/>
    <mergeCell ref="A6:A7"/>
    <mergeCell ref="B6:B7"/>
    <mergeCell ref="A5:F5"/>
  </mergeCells>
  <printOptions/>
  <pageMargins left="0.3937007874015748" right="0.1968503937007874" top="0.17" bottom="0.39" header="0.15748031496062992" footer="0.16"/>
  <pageSetup cellComments="asDisplayed" fitToHeight="0" fitToWidth="1" horizontalDpi="600" verticalDpi="600" orientation="landscape" paperSize="9" scale="55" r:id="rId3"/>
  <headerFooter alignWithMargins="0">
    <oddFooter>&amp;C&amp;P/&amp;N</oddFooter>
  </headerFooter>
  <rowBreaks count="2" manualBreakCount="2">
    <brk id="34" max="255" man="1"/>
    <brk id="55" max="255" man="1"/>
  </rowBreaks>
  <legacyDrawing r:id="rId2"/>
</worksheet>
</file>

<file path=xl/worksheets/sheet6.xml><?xml version="1.0" encoding="utf-8"?>
<worksheet xmlns="http://schemas.openxmlformats.org/spreadsheetml/2006/main" xmlns:r="http://schemas.openxmlformats.org/officeDocument/2006/relationships">
  <dimension ref="A1:O81"/>
  <sheetViews>
    <sheetView zoomScale="85" zoomScaleNormal="85" zoomScalePageLayoutView="0" workbookViewId="0" topLeftCell="A55">
      <selection activeCell="E10" sqref="E10"/>
    </sheetView>
  </sheetViews>
  <sheetFormatPr defaultColWidth="9.140625" defaultRowHeight="12.75"/>
  <cols>
    <col min="1" max="1" width="6.00390625" style="3" customWidth="1"/>
    <col min="2" max="2" width="56.8515625" style="2" customWidth="1"/>
    <col min="3" max="3" width="16.7109375" style="3" customWidth="1"/>
    <col min="4" max="6" width="18.7109375" style="3" customWidth="1"/>
    <col min="7" max="7" width="9.140625" style="3" customWidth="1"/>
    <col min="8" max="8" width="8.57421875" style="2" customWidth="1"/>
    <col min="9" max="9" width="11.7109375" style="2" customWidth="1"/>
    <col min="10" max="10" width="12.28125" style="2" customWidth="1"/>
    <col min="11" max="11" width="14.57421875" style="2" customWidth="1"/>
    <col min="12" max="12" width="7.7109375" style="2" customWidth="1"/>
    <col min="13" max="14" width="6.00390625" style="2" customWidth="1"/>
    <col min="15" max="16384" width="9.140625" style="3" customWidth="1"/>
  </cols>
  <sheetData>
    <row r="1" ht="15">
      <c r="A1" s="1"/>
    </row>
    <row r="2" spans="1:14" s="13" customFormat="1" ht="15.75" customHeight="1">
      <c r="A2" s="20"/>
      <c r="B2" s="50"/>
      <c r="C2" s="3"/>
      <c r="H2" s="74"/>
      <c r="I2" s="74"/>
      <c r="J2" s="74"/>
      <c r="K2" s="74"/>
      <c r="L2" s="74"/>
      <c r="M2" s="74"/>
      <c r="N2" s="74"/>
    </row>
    <row r="3" spans="1:14" s="13" customFormat="1" ht="18">
      <c r="A3" s="22" t="s">
        <v>130</v>
      </c>
      <c r="B3" s="50"/>
      <c r="C3" s="3"/>
      <c r="H3" s="74"/>
      <c r="I3" s="74"/>
      <c r="J3" s="74"/>
      <c r="K3" s="74"/>
      <c r="L3" s="74"/>
      <c r="M3" s="74"/>
      <c r="N3" s="74"/>
    </row>
    <row r="4" spans="1:14" s="13" customFormat="1" ht="33" customHeight="1">
      <c r="A4" s="258" t="s">
        <v>276</v>
      </c>
      <c r="B4" s="258"/>
      <c r="C4" s="258"/>
      <c r="D4" s="258"/>
      <c r="E4" s="258"/>
      <c r="F4" s="258"/>
      <c r="H4" s="74"/>
      <c r="I4" s="74"/>
      <c r="J4" s="74"/>
      <c r="K4" s="74"/>
      <c r="L4" s="74"/>
      <c r="M4" s="74"/>
      <c r="N4" s="74"/>
    </row>
    <row r="5" spans="1:14" s="13" customFormat="1" ht="18">
      <c r="A5" s="257"/>
      <c r="B5" s="257"/>
      <c r="C5" s="257"/>
      <c r="D5" s="257"/>
      <c r="E5" s="257"/>
      <c r="F5" s="257"/>
      <c r="H5" s="74"/>
      <c r="I5" s="74"/>
      <c r="J5" s="74"/>
      <c r="K5" s="74"/>
      <c r="L5" s="74"/>
      <c r="M5" s="74"/>
      <c r="N5" s="74"/>
    </row>
    <row r="6" spans="1:15" s="13" customFormat="1" ht="60">
      <c r="A6" s="253" t="s">
        <v>61</v>
      </c>
      <c r="B6" s="255" t="s">
        <v>36</v>
      </c>
      <c r="C6" s="102" t="s">
        <v>243</v>
      </c>
      <c r="D6" s="102" t="s">
        <v>59</v>
      </c>
      <c r="E6" s="102" t="s">
        <v>60</v>
      </c>
      <c r="F6" s="101" t="s">
        <v>58</v>
      </c>
      <c r="H6" s="66" t="s">
        <v>171</v>
      </c>
      <c r="I6" s="66" t="s">
        <v>172</v>
      </c>
      <c r="J6" s="66" t="s">
        <v>173</v>
      </c>
      <c r="K6" s="66" t="s">
        <v>174</v>
      </c>
      <c r="L6" s="66" t="s">
        <v>175</v>
      </c>
      <c r="M6" s="66" t="s">
        <v>176</v>
      </c>
      <c r="N6" s="66" t="s">
        <v>200</v>
      </c>
      <c r="O6" s="1" t="s">
        <v>177</v>
      </c>
    </row>
    <row r="7" spans="1:15" s="13" customFormat="1" ht="15.75" thickBot="1">
      <c r="A7" s="254"/>
      <c r="B7" s="256"/>
      <c r="C7" s="101" t="s">
        <v>5</v>
      </c>
      <c r="D7" s="101" t="s">
        <v>6</v>
      </c>
      <c r="E7" s="107" t="s">
        <v>7</v>
      </c>
      <c r="F7" s="107" t="s">
        <v>8</v>
      </c>
      <c r="H7" s="2"/>
      <c r="I7" s="2"/>
      <c r="J7" s="2"/>
      <c r="K7" s="2"/>
      <c r="L7" s="2"/>
      <c r="M7" s="2"/>
      <c r="N7" s="2"/>
      <c r="O7" s="2"/>
    </row>
    <row r="8" spans="1:15" s="13" customFormat="1" ht="46.5" thickBot="1" thickTop="1">
      <c r="A8" s="23" t="s">
        <v>1</v>
      </c>
      <c r="B8" s="168" t="s">
        <v>275</v>
      </c>
      <c r="C8" s="24"/>
      <c r="D8" s="25"/>
      <c r="E8" s="25"/>
      <c r="F8" s="25"/>
      <c r="H8" s="2" t="s">
        <v>218</v>
      </c>
      <c r="I8" s="2">
        <f>ELOLAP!H7</f>
        <v>2017</v>
      </c>
      <c r="J8" s="75" t="str">
        <f>ELOLAP!I7</f>
        <v>00000000</v>
      </c>
      <c r="K8" s="74" t="str">
        <f>ELOLAP!J7</f>
        <v>20180630</v>
      </c>
      <c r="L8" s="2" t="s">
        <v>180</v>
      </c>
      <c r="M8" s="2" t="s">
        <v>199</v>
      </c>
      <c r="N8" s="76" t="s">
        <v>211</v>
      </c>
      <c r="O8" s="3" t="str">
        <f>H8&amp;","&amp;I8&amp;","&amp;J8&amp;","&amp;K8&amp;","&amp;L8&amp;","&amp;M8&amp;","&amp;"@"&amp;M8&amp;""&amp;N8&amp;""&amp;A8&amp;","&amp;C8&amp;","&amp;D8&amp;","&amp;E8&amp;","&amp;F8</f>
        <v>R29,2017,00000000,20180630,E,TEL,@TEL00201,,,,</v>
      </c>
    </row>
    <row r="9" spans="1:15" s="21" customFormat="1" ht="30.75" thickTop="1">
      <c r="A9" s="26" t="s">
        <v>2</v>
      </c>
      <c r="B9" s="11" t="s">
        <v>132</v>
      </c>
      <c r="C9" s="27" t="s">
        <v>242</v>
      </c>
      <c r="D9" s="15" t="s">
        <v>197</v>
      </c>
      <c r="E9" s="15" t="s">
        <v>197</v>
      </c>
      <c r="F9" s="28"/>
      <c r="H9" s="2" t="s">
        <v>218</v>
      </c>
      <c r="I9" s="2">
        <f>I8</f>
        <v>2017</v>
      </c>
      <c r="J9" s="75" t="str">
        <f>J8</f>
        <v>00000000</v>
      </c>
      <c r="K9" s="74" t="str">
        <f>K8</f>
        <v>20180630</v>
      </c>
      <c r="L9" s="2" t="s">
        <v>180</v>
      </c>
      <c r="M9" s="2" t="s">
        <v>199</v>
      </c>
      <c r="N9" s="74" t="str">
        <f>N8</f>
        <v>002</v>
      </c>
      <c r="O9" s="3" t="str">
        <f>H9&amp;","&amp;I9&amp;","&amp;J9&amp;","&amp;K9&amp;","&amp;L9&amp;","&amp;M9&amp;","&amp;"@"&amp;M9&amp;""&amp;N9&amp;""&amp;A9&amp;","&amp;C9&amp;","&amp;D9&amp;","&amp;E9&amp;","&amp;F9</f>
        <v>R29,2017,00000000,20180630,E,TEL,@TEL00202,KTLEANY,USD,USD,</v>
      </c>
    </row>
    <row r="10" spans="1:15" s="13" customFormat="1" ht="45">
      <c r="A10" s="7" t="s">
        <v>3</v>
      </c>
      <c r="B10" s="14" t="s">
        <v>141</v>
      </c>
      <c r="C10" s="9" t="str">
        <f>C9</f>
        <v>KTLEANY</v>
      </c>
      <c r="D10" s="15" t="s">
        <v>294</v>
      </c>
      <c r="E10" s="15" t="s">
        <v>300</v>
      </c>
      <c r="F10" s="28"/>
      <c r="H10" s="2" t="s">
        <v>218</v>
      </c>
      <c r="I10" s="2">
        <f aca="true" t="shared" si="0" ref="I10:I74">I9</f>
        <v>2017</v>
      </c>
      <c r="J10" s="75" t="str">
        <f aca="true" t="shared" si="1" ref="J10:J74">J9</f>
        <v>00000000</v>
      </c>
      <c r="K10" s="74" t="str">
        <f aca="true" t="shared" si="2" ref="K10:K74">K9</f>
        <v>20180630</v>
      </c>
      <c r="L10" s="2" t="s">
        <v>180</v>
      </c>
      <c r="M10" s="2" t="s">
        <v>199</v>
      </c>
      <c r="N10" s="74" t="str">
        <f aca="true" t="shared" si="3" ref="N10:N75">N9</f>
        <v>002</v>
      </c>
      <c r="O10" s="3" t="str">
        <f>H10&amp;","&amp;I10&amp;","&amp;J10&amp;","&amp;K10&amp;","&amp;L10&amp;","&amp;M10&amp;","&amp;"@"&amp;M10&amp;""&amp;N10&amp;""&amp;A10&amp;","&amp;C10&amp;","&amp;D10&amp;","&amp;E10&amp;","&amp;F10</f>
        <v>R29,2017,00000000,20180630,E,TEL,@TEL00203,KTLEANY,20161231,20171231,</v>
      </c>
    </row>
    <row r="11" spans="1:15" s="13" customFormat="1" ht="120">
      <c r="A11" s="23" t="s">
        <v>20</v>
      </c>
      <c r="B11" s="168" t="s">
        <v>274</v>
      </c>
      <c r="C11" s="24"/>
      <c r="D11" s="25"/>
      <c r="E11" s="25"/>
      <c r="F11" s="25"/>
      <c r="H11" s="2" t="s">
        <v>218</v>
      </c>
      <c r="I11" s="2">
        <f t="shared" si="0"/>
        <v>2017</v>
      </c>
      <c r="J11" s="75" t="str">
        <f t="shared" si="1"/>
        <v>00000000</v>
      </c>
      <c r="K11" s="74" t="str">
        <f t="shared" si="2"/>
        <v>20180630</v>
      </c>
      <c r="L11" s="2" t="s">
        <v>180</v>
      </c>
      <c r="M11" s="2" t="s">
        <v>199</v>
      </c>
      <c r="N11" s="74" t="str">
        <f t="shared" si="3"/>
        <v>002</v>
      </c>
      <c r="O11" s="3" t="str">
        <f>H11&amp;","&amp;I11&amp;","&amp;J11&amp;","&amp;K11&amp;","&amp;L11&amp;","&amp;M11&amp;","&amp;"@"&amp;M11&amp;""&amp;N11&amp;""&amp;A11&amp;","&amp;C11&amp;","&amp;D11&amp;","&amp;E11&amp;","&amp;F11</f>
        <v>R29,2017,00000000,20180630,E,TEL,@TEL00204,,,,</v>
      </c>
    </row>
    <row r="12" spans="1:15" ht="30">
      <c r="A12" s="7" t="s">
        <v>21</v>
      </c>
      <c r="B12" s="169" t="s">
        <v>261</v>
      </c>
      <c r="C12" s="9"/>
      <c r="D12" s="29"/>
      <c r="E12" s="4"/>
      <c r="F12" s="30"/>
      <c r="H12" s="2" t="s">
        <v>218</v>
      </c>
      <c r="I12" s="2">
        <f t="shared" si="0"/>
        <v>2017</v>
      </c>
      <c r="J12" s="75" t="str">
        <f t="shared" si="1"/>
        <v>00000000</v>
      </c>
      <c r="K12" s="74" t="str">
        <f t="shared" si="2"/>
        <v>20180630</v>
      </c>
      <c r="L12" s="2" t="s">
        <v>180</v>
      </c>
      <c r="M12" s="2" t="s">
        <v>199</v>
      </c>
      <c r="N12" s="74" t="str">
        <f t="shared" si="3"/>
        <v>002</v>
      </c>
      <c r="O12" s="3" t="str">
        <f>H12&amp;","&amp;I12&amp;","&amp;J12&amp;","&amp;K12&amp;","&amp;L12&amp;","&amp;M12&amp;","&amp;"@"&amp;M12&amp;""&amp;N12&amp;""&amp;A12&amp;","&amp;C12&amp;","&amp;D12&amp;","&amp;E12&amp;","&amp;F12</f>
        <v>R29,2017,00000000,20180630,E,TEL,@TEL00205,,,,</v>
      </c>
    </row>
    <row r="13" spans="1:15" ht="51">
      <c r="A13" s="5" t="s">
        <v>22</v>
      </c>
      <c r="B13" s="190" t="s">
        <v>309</v>
      </c>
      <c r="C13" s="9"/>
      <c r="D13" s="31"/>
      <c r="E13" s="31"/>
      <c r="F13" s="30"/>
      <c r="H13" s="2" t="s">
        <v>218</v>
      </c>
      <c r="I13" s="2">
        <f t="shared" si="0"/>
        <v>2017</v>
      </c>
      <c r="J13" s="75" t="str">
        <f t="shared" si="1"/>
        <v>00000000</v>
      </c>
      <c r="K13" s="74" t="str">
        <f t="shared" si="2"/>
        <v>20180630</v>
      </c>
      <c r="L13" s="2" t="s">
        <v>180</v>
      </c>
      <c r="M13" s="2" t="s">
        <v>199</v>
      </c>
      <c r="N13" s="74" t="str">
        <f t="shared" si="3"/>
        <v>002</v>
      </c>
      <c r="O13" s="3" t="str">
        <f aca="true" t="shared" si="4" ref="O13:O78">H13&amp;","&amp;I13&amp;","&amp;J13&amp;","&amp;K13&amp;","&amp;L13&amp;","&amp;M13&amp;","&amp;"@"&amp;M13&amp;""&amp;N13&amp;""&amp;A13&amp;","&amp;C13&amp;","&amp;D13&amp;","&amp;E13&amp;","&amp;F13</f>
        <v>R29,2017,00000000,20180630,E,TEL,@TEL00206,,,,</v>
      </c>
    </row>
    <row r="14" spans="1:15" ht="28.5" customHeight="1">
      <c r="A14" s="7" t="s">
        <v>23</v>
      </c>
      <c r="B14" s="90" t="s">
        <v>142</v>
      </c>
      <c r="C14" s="9"/>
      <c r="D14" s="29"/>
      <c r="E14" s="4"/>
      <c r="F14" s="30"/>
      <c r="H14" s="2" t="s">
        <v>218</v>
      </c>
      <c r="I14" s="2">
        <f t="shared" si="0"/>
        <v>2017</v>
      </c>
      <c r="J14" s="75" t="str">
        <f t="shared" si="1"/>
        <v>00000000</v>
      </c>
      <c r="K14" s="74" t="str">
        <f t="shared" si="2"/>
        <v>20180630</v>
      </c>
      <c r="L14" s="2" t="s">
        <v>180</v>
      </c>
      <c r="M14" s="2" t="s">
        <v>199</v>
      </c>
      <c r="N14" s="74" t="str">
        <f t="shared" si="3"/>
        <v>002</v>
      </c>
      <c r="O14" s="3" t="str">
        <f t="shared" si="4"/>
        <v>R29,2017,00000000,20180630,E,TEL,@TEL00207,,,,</v>
      </c>
    </row>
    <row r="15" spans="1:15" ht="59.25" customHeight="1">
      <c r="A15" s="7" t="s">
        <v>24</v>
      </c>
      <c r="B15" s="190" t="s">
        <v>310</v>
      </c>
      <c r="C15" s="9"/>
      <c r="D15" s="31"/>
      <c r="E15" s="4"/>
      <c r="F15" s="30"/>
      <c r="H15" s="2" t="s">
        <v>218</v>
      </c>
      <c r="I15" s="2">
        <f t="shared" si="0"/>
        <v>2017</v>
      </c>
      <c r="J15" s="75" t="str">
        <f t="shared" si="1"/>
        <v>00000000</v>
      </c>
      <c r="K15" s="74" t="str">
        <f t="shared" si="2"/>
        <v>20180630</v>
      </c>
      <c r="L15" s="2" t="s">
        <v>180</v>
      </c>
      <c r="M15" s="2" t="s">
        <v>199</v>
      </c>
      <c r="N15" s="74" t="str">
        <f t="shared" si="3"/>
        <v>002</v>
      </c>
      <c r="O15" s="3" t="str">
        <f t="shared" si="4"/>
        <v>R29,2017,00000000,20180630,E,TEL,@TEL00208,,,,</v>
      </c>
    </row>
    <row r="16" spans="1:15" s="13" customFormat="1" ht="30">
      <c r="A16" s="23" t="s">
        <v>25</v>
      </c>
      <c r="B16" s="89" t="s">
        <v>262</v>
      </c>
      <c r="C16" s="24"/>
      <c r="D16" s="25"/>
      <c r="E16" s="25"/>
      <c r="F16" s="25"/>
      <c r="H16" s="2" t="s">
        <v>218</v>
      </c>
      <c r="I16" s="2">
        <f t="shared" si="0"/>
        <v>2017</v>
      </c>
      <c r="J16" s="75" t="str">
        <f t="shared" si="1"/>
        <v>00000000</v>
      </c>
      <c r="K16" s="74" t="str">
        <f t="shared" si="2"/>
        <v>20180630</v>
      </c>
      <c r="L16" s="2" t="s">
        <v>180</v>
      </c>
      <c r="M16" s="2" t="s">
        <v>199</v>
      </c>
      <c r="N16" s="74" t="str">
        <f t="shared" si="3"/>
        <v>002</v>
      </c>
      <c r="O16" s="3" t="str">
        <f t="shared" si="4"/>
        <v>R29,2017,00000000,20180630,E,TEL,@TEL00209,,,,</v>
      </c>
    </row>
    <row r="17" spans="1:15" s="10" customFormat="1" ht="49.5" customHeight="1">
      <c r="A17" s="5" t="s">
        <v>26</v>
      </c>
      <c r="B17" s="91" t="s">
        <v>133</v>
      </c>
      <c r="C17" s="32" t="str">
        <f>C9</f>
        <v>KTLEANY</v>
      </c>
      <c r="D17" s="6" t="s">
        <v>240</v>
      </c>
      <c r="E17" s="6" t="s">
        <v>240</v>
      </c>
      <c r="F17" s="33"/>
      <c r="H17" s="2" t="s">
        <v>218</v>
      </c>
      <c r="I17" s="2">
        <f t="shared" si="0"/>
        <v>2017</v>
      </c>
      <c r="J17" s="75" t="str">
        <f t="shared" si="1"/>
        <v>00000000</v>
      </c>
      <c r="K17" s="74" t="str">
        <f t="shared" si="2"/>
        <v>20180630</v>
      </c>
      <c r="L17" s="2" t="s">
        <v>180</v>
      </c>
      <c r="M17" s="2" t="s">
        <v>199</v>
      </c>
      <c r="N17" s="74" t="str">
        <f t="shared" si="3"/>
        <v>002</v>
      </c>
      <c r="O17" s="3" t="str">
        <f t="shared" si="4"/>
        <v>R29,2017,00000000,20180630,E,TEL,@TEL00210,KTLEANY,KLLEANY,KLLEANY,</v>
      </c>
    </row>
    <row r="18" spans="1:15" s="10" customFormat="1" ht="41.25" customHeight="1">
      <c r="A18" s="5" t="s">
        <v>27</v>
      </c>
      <c r="B18" s="169" t="s">
        <v>277</v>
      </c>
      <c r="C18" s="32" t="str">
        <f>C10</f>
        <v>KTLEANY</v>
      </c>
      <c r="D18" s="34" t="s">
        <v>203</v>
      </c>
      <c r="E18" s="34" t="s">
        <v>203</v>
      </c>
      <c r="F18" s="33"/>
      <c r="H18" s="2" t="s">
        <v>218</v>
      </c>
      <c r="I18" s="2">
        <f t="shared" si="0"/>
        <v>2017</v>
      </c>
      <c r="J18" s="75" t="str">
        <f t="shared" si="1"/>
        <v>00000000</v>
      </c>
      <c r="K18" s="74" t="str">
        <f t="shared" si="2"/>
        <v>20180630</v>
      </c>
      <c r="L18" s="2" t="s">
        <v>180</v>
      </c>
      <c r="M18" s="2" t="s">
        <v>199</v>
      </c>
      <c r="N18" s="74" t="str">
        <f t="shared" si="3"/>
        <v>002</v>
      </c>
      <c r="O18" s="3" t="str">
        <f t="shared" si="4"/>
        <v>R29,2017,00000000,20180630,E,TEL,@TEL00211,KTLEANY,60.00,60.00,</v>
      </c>
    </row>
    <row r="19" spans="1:15" s="13" customFormat="1" ht="60">
      <c r="A19" s="23" t="s">
        <v>28</v>
      </c>
      <c r="B19" s="168" t="s">
        <v>278</v>
      </c>
      <c r="C19" s="24"/>
      <c r="D19" s="25"/>
      <c r="E19" s="25"/>
      <c r="F19" s="25"/>
      <c r="H19" s="2" t="s">
        <v>218</v>
      </c>
      <c r="I19" s="2">
        <f t="shared" si="0"/>
        <v>2017</v>
      </c>
      <c r="J19" s="75" t="str">
        <f t="shared" si="1"/>
        <v>00000000</v>
      </c>
      <c r="K19" s="74" t="str">
        <f t="shared" si="2"/>
        <v>20180630</v>
      </c>
      <c r="L19" s="2" t="s">
        <v>180</v>
      </c>
      <c r="M19" s="2" t="s">
        <v>199</v>
      </c>
      <c r="N19" s="74" t="str">
        <f t="shared" si="3"/>
        <v>002</v>
      </c>
      <c r="O19" s="3" t="str">
        <f t="shared" si="4"/>
        <v>R29,2017,00000000,20180630,E,TEL,@TEL00212,,,,</v>
      </c>
    </row>
    <row r="20" spans="1:15" s="13" customFormat="1" ht="15">
      <c r="A20" s="12" t="s">
        <v>29</v>
      </c>
      <c r="B20" s="8" t="s">
        <v>0</v>
      </c>
      <c r="C20" s="32" t="str">
        <f>C9</f>
        <v>KTLEANY</v>
      </c>
      <c r="D20" s="12" t="s">
        <v>234</v>
      </c>
      <c r="E20" s="12" t="s">
        <v>234</v>
      </c>
      <c r="F20" s="28"/>
      <c r="H20" s="2" t="s">
        <v>218</v>
      </c>
      <c r="I20" s="2">
        <f t="shared" si="0"/>
        <v>2017</v>
      </c>
      <c r="J20" s="75" t="str">
        <f t="shared" si="1"/>
        <v>00000000</v>
      </c>
      <c r="K20" s="74" t="str">
        <f t="shared" si="2"/>
        <v>20180630</v>
      </c>
      <c r="L20" s="2" t="s">
        <v>180</v>
      </c>
      <c r="M20" s="2" t="s">
        <v>199</v>
      </c>
      <c r="N20" s="74" t="str">
        <f t="shared" si="3"/>
        <v>002</v>
      </c>
      <c r="O20" s="3" t="str">
        <f t="shared" si="4"/>
        <v>R29,2017,00000000,20180630,E,TEL,@TEL00213,KTLEANY,640,640,</v>
      </c>
    </row>
    <row r="21" spans="1:15" s="13" customFormat="1" ht="30">
      <c r="A21" s="35" t="s">
        <v>30</v>
      </c>
      <c r="B21" s="6" t="s">
        <v>65</v>
      </c>
      <c r="C21" s="9"/>
      <c r="D21" s="36"/>
      <c r="E21" s="12"/>
      <c r="F21" s="28"/>
      <c r="H21" s="2" t="s">
        <v>218</v>
      </c>
      <c r="I21" s="2">
        <f t="shared" si="0"/>
        <v>2017</v>
      </c>
      <c r="J21" s="75" t="str">
        <f t="shared" si="1"/>
        <v>00000000</v>
      </c>
      <c r="K21" s="74" t="str">
        <f t="shared" si="2"/>
        <v>20180630</v>
      </c>
      <c r="L21" s="2" t="s">
        <v>180</v>
      </c>
      <c r="M21" s="2" t="s">
        <v>199</v>
      </c>
      <c r="N21" s="74" t="str">
        <f t="shared" si="3"/>
        <v>002</v>
      </c>
      <c r="O21" s="3" t="str">
        <f t="shared" si="4"/>
        <v>R29,2017,00000000,20180630,E,TEL,@TEL00214,,,,</v>
      </c>
    </row>
    <row r="22" spans="1:15" ht="15">
      <c r="A22" s="12" t="s">
        <v>31</v>
      </c>
      <c r="B22" s="8" t="s">
        <v>14</v>
      </c>
      <c r="C22" s="37"/>
      <c r="D22" s="38"/>
      <c r="E22" s="4"/>
      <c r="F22" s="30"/>
      <c r="H22" s="2" t="s">
        <v>218</v>
      </c>
      <c r="I22" s="2">
        <f t="shared" si="0"/>
        <v>2017</v>
      </c>
      <c r="J22" s="75" t="str">
        <f t="shared" si="1"/>
        <v>00000000</v>
      </c>
      <c r="K22" s="74" t="str">
        <f t="shared" si="2"/>
        <v>20180630</v>
      </c>
      <c r="L22" s="2" t="s">
        <v>180</v>
      </c>
      <c r="M22" s="2" t="s">
        <v>199</v>
      </c>
      <c r="N22" s="74" t="str">
        <f t="shared" si="3"/>
        <v>002</v>
      </c>
      <c r="O22" s="3" t="str">
        <f t="shared" si="4"/>
        <v>R29,2017,00000000,20180630,E,TEL,@TEL00215,,,,</v>
      </c>
    </row>
    <row r="23" spans="1:15" ht="15">
      <c r="A23" s="35" t="s">
        <v>39</v>
      </c>
      <c r="B23" s="8" t="s">
        <v>146</v>
      </c>
      <c r="C23" s="32" t="str">
        <f>C20</f>
        <v>KTLEANY</v>
      </c>
      <c r="D23" s="34">
        <v>433</v>
      </c>
      <c r="E23" s="4">
        <v>523</v>
      </c>
      <c r="F23" s="30"/>
      <c r="G23" s="16"/>
      <c r="H23" s="2" t="s">
        <v>218</v>
      </c>
      <c r="I23" s="2">
        <f t="shared" si="0"/>
        <v>2017</v>
      </c>
      <c r="J23" s="75" t="str">
        <f t="shared" si="1"/>
        <v>00000000</v>
      </c>
      <c r="K23" s="74" t="str">
        <f t="shared" si="2"/>
        <v>20180630</v>
      </c>
      <c r="L23" s="2" t="s">
        <v>180</v>
      </c>
      <c r="M23" s="2" t="s">
        <v>199</v>
      </c>
      <c r="N23" s="74" t="str">
        <f t="shared" si="3"/>
        <v>002</v>
      </c>
      <c r="O23" s="3" t="str">
        <f t="shared" si="4"/>
        <v>R29,2017,00000000,20180630,E,TEL,@TEL00216,KTLEANY,433,523,</v>
      </c>
    </row>
    <row r="24" spans="1:15" ht="15">
      <c r="A24" s="35" t="s">
        <v>67</v>
      </c>
      <c r="B24" s="8" t="s">
        <v>15</v>
      </c>
      <c r="C24" s="32" t="str">
        <f>C23</f>
        <v>KTLEANY</v>
      </c>
      <c r="D24" s="34">
        <v>222</v>
      </c>
      <c r="E24" s="4">
        <v>222</v>
      </c>
      <c r="F24" s="30"/>
      <c r="G24" s="16"/>
      <c r="H24" s="2" t="s">
        <v>218</v>
      </c>
      <c r="I24" s="2">
        <f t="shared" si="0"/>
        <v>2017</v>
      </c>
      <c r="J24" s="75" t="str">
        <f t="shared" si="1"/>
        <v>00000000</v>
      </c>
      <c r="K24" s="74" t="str">
        <f t="shared" si="2"/>
        <v>20180630</v>
      </c>
      <c r="L24" s="2" t="s">
        <v>180</v>
      </c>
      <c r="M24" s="2" t="s">
        <v>199</v>
      </c>
      <c r="N24" s="74" t="str">
        <f t="shared" si="3"/>
        <v>002</v>
      </c>
      <c r="O24" s="3" t="str">
        <f t="shared" si="4"/>
        <v>R29,2017,00000000,20180630,E,TEL,@TEL00217,KTLEANY,222,222,</v>
      </c>
    </row>
    <row r="25" spans="1:15" ht="17.25" customHeight="1">
      <c r="A25" s="12" t="s">
        <v>68</v>
      </c>
      <c r="B25" s="14" t="s">
        <v>37</v>
      </c>
      <c r="C25" s="32" t="str">
        <f>C24</f>
        <v>KTLEANY</v>
      </c>
      <c r="D25" s="34">
        <v>90</v>
      </c>
      <c r="E25" s="4">
        <v>120</v>
      </c>
      <c r="F25" s="30"/>
      <c r="H25" s="2" t="s">
        <v>218</v>
      </c>
      <c r="I25" s="2">
        <f t="shared" si="0"/>
        <v>2017</v>
      </c>
      <c r="J25" s="75" t="str">
        <f t="shared" si="1"/>
        <v>00000000</v>
      </c>
      <c r="K25" s="74" t="str">
        <f t="shared" si="2"/>
        <v>20180630</v>
      </c>
      <c r="L25" s="2" t="s">
        <v>180</v>
      </c>
      <c r="M25" s="2" t="s">
        <v>199</v>
      </c>
      <c r="N25" s="74" t="str">
        <f t="shared" si="3"/>
        <v>002</v>
      </c>
      <c r="O25" s="3" t="str">
        <f t="shared" si="4"/>
        <v>R29,2017,00000000,20180630,E,TEL,@TEL00218,KTLEANY,90,120,</v>
      </c>
    </row>
    <row r="26" spans="1:15" ht="15">
      <c r="A26" s="97" t="s">
        <v>86</v>
      </c>
      <c r="B26" s="95" t="s">
        <v>165</v>
      </c>
      <c r="C26" s="70" t="str">
        <f>C25</f>
        <v>KTLEANY</v>
      </c>
      <c r="D26" s="87">
        <v>1385</v>
      </c>
      <c r="E26" s="88">
        <v>1505</v>
      </c>
      <c r="F26" s="30"/>
      <c r="H26" s="2" t="s">
        <v>218</v>
      </c>
      <c r="I26" s="2">
        <f t="shared" si="0"/>
        <v>2017</v>
      </c>
      <c r="J26" s="75" t="str">
        <f t="shared" si="1"/>
        <v>00000000</v>
      </c>
      <c r="K26" s="74" t="str">
        <f t="shared" si="2"/>
        <v>20180630</v>
      </c>
      <c r="L26" s="2" t="s">
        <v>180</v>
      </c>
      <c r="M26" s="2" t="s">
        <v>199</v>
      </c>
      <c r="N26" s="74" t="str">
        <f t="shared" si="3"/>
        <v>002</v>
      </c>
      <c r="O26" s="3" t="str">
        <f t="shared" si="4"/>
        <v>R29,2017,00000000,20180630,E,TEL,@TEL00219,KTLEANY,1385,1505,</v>
      </c>
    </row>
    <row r="27" spans="1:15" s="13" customFormat="1" ht="75">
      <c r="A27" s="23" t="s">
        <v>87</v>
      </c>
      <c r="B27" s="168" t="s">
        <v>279</v>
      </c>
      <c r="C27" s="24"/>
      <c r="D27" s="25"/>
      <c r="E27" s="25"/>
      <c r="F27" s="25"/>
      <c r="H27" s="2" t="s">
        <v>218</v>
      </c>
      <c r="I27" s="2">
        <f t="shared" si="0"/>
        <v>2017</v>
      </c>
      <c r="J27" s="75" t="str">
        <f t="shared" si="1"/>
        <v>00000000</v>
      </c>
      <c r="K27" s="74" t="str">
        <f t="shared" si="2"/>
        <v>20180630</v>
      </c>
      <c r="L27" s="2" t="s">
        <v>180</v>
      </c>
      <c r="M27" s="2" t="s">
        <v>199</v>
      </c>
      <c r="N27" s="74" t="str">
        <f t="shared" si="3"/>
        <v>002</v>
      </c>
      <c r="O27" s="3" t="str">
        <f t="shared" si="4"/>
        <v>R29,2017,00000000,20180630,E,TEL,@TEL00220,,,,</v>
      </c>
    </row>
    <row r="28" spans="1:15" ht="15">
      <c r="A28" s="39" t="s">
        <v>88</v>
      </c>
      <c r="B28" s="98" t="s">
        <v>76</v>
      </c>
      <c r="C28" s="32" t="str">
        <f>C9</f>
        <v>KTLEANY</v>
      </c>
      <c r="D28" s="40"/>
      <c r="E28" s="41"/>
      <c r="F28" s="42">
        <v>120</v>
      </c>
      <c r="H28" s="2" t="s">
        <v>218</v>
      </c>
      <c r="I28" s="2">
        <f t="shared" si="0"/>
        <v>2017</v>
      </c>
      <c r="J28" s="75" t="str">
        <f t="shared" si="1"/>
        <v>00000000</v>
      </c>
      <c r="K28" s="74" t="str">
        <f t="shared" si="2"/>
        <v>20180630</v>
      </c>
      <c r="L28" s="2" t="s">
        <v>180</v>
      </c>
      <c r="M28" s="2" t="s">
        <v>199</v>
      </c>
      <c r="N28" s="74" t="str">
        <f t="shared" si="3"/>
        <v>002</v>
      </c>
      <c r="O28" s="3" t="str">
        <f t="shared" si="4"/>
        <v>R29,2017,00000000,20180630,E,TEL,@TEL00221,KTLEANY,,,120</v>
      </c>
    </row>
    <row r="29" spans="1:15" s="46" customFormat="1" ht="15">
      <c r="A29" s="43" t="s">
        <v>89</v>
      </c>
      <c r="B29" s="187" t="s">
        <v>311</v>
      </c>
      <c r="C29" s="32" t="str">
        <f>C28</f>
        <v>KTLEANY</v>
      </c>
      <c r="D29" s="44"/>
      <c r="E29" s="30"/>
      <c r="F29" s="45">
        <v>70</v>
      </c>
      <c r="H29" s="2" t="s">
        <v>218</v>
      </c>
      <c r="I29" s="2">
        <f t="shared" si="0"/>
        <v>2017</v>
      </c>
      <c r="J29" s="75" t="str">
        <f t="shared" si="1"/>
        <v>00000000</v>
      </c>
      <c r="K29" s="74" t="str">
        <f t="shared" si="2"/>
        <v>20180630</v>
      </c>
      <c r="L29" s="2" t="s">
        <v>180</v>
      </c>
      <c r="M29" s="2" t="s">
        <v>199</v>
      </c>
      <c r="N29" s="74" t="str">
        <f t="shared" si="3"/>
        <v>002</v>
      </c>
      <c r="O29" s="3" t="str">
        <f t="shared" si="4"/>
        <v>R29,2017,00000000,20180630,E,TEL,@TEL00222,KTLEANY,,,70</v>
      </c>
    </row>
    <row r="30" spans="1:15" s="19" customFormat="1" ht="38.25">
      <c r="A30" s="39" t="s">
        <v>90</v>
      </c>
      <c r="B30" s="188" t="s">
        <v>313</v>
      </c>
      <c r="C30" s="32" t="str">
        <f>C29</f>
        <v>KTLEANY</v>
      </c>
      <c r="D30" s="44"/>
      <c r="E30" s="30"/>
      <c r="F30" s="8">
        <v>70</v>
      </c>
      <c r="H30" s="2" t="s">
        <v>218</v>
      </c>
      <c r="I30" s="2">
        <f t="shared" si="0"/>
        <v>2017</v>
      </c>
      <c r="J30" s="75" t="str">
        <f t="shared" si="1"/>
        <v>00000000</v>
      </c>
      <c r="K30" s="74" t="str">
        <f t="shared" si="2"/>
        <v>20180630</v>
      </c>
      <c r="L30" s="2" t="s">
        <v>180</v>
      </c>
      <c r="M30" s="2" t="s">
        <v>199</v>
      </c>
      <c r="N30" s="74" t="str">
        <f t="shared" si="3"/>
        <v>002</v>
      </c>
      <c r="O30" s="3" t="str">
        <f t="shared" si="4"/>
        <v>R29,2017,00000000,20180630,E,TEL,@TEL00223,KTLEANY,,,70</v>
      </c>
    </row>
    <row r="31" spans="1:15" s="19" customFormat="1" ht="30" customHeight="1">
      <c r="A31" s="43" t="s">
        <v>91</v>
      </c>
      <c r="B31" s="200" t="s">
        <v>306</v>
      </c>
      <c r="C31" s="32" t="str">
        <f>C30</f>
        <v>KTLEANY</v>
      </c>
      <c r="D31" s="44"/>
      <c r="E31" s="30"/>
      <c r="F31" s="8"/>
      <c r="H31" s="2" t="s">
        <v>218</v>
      </c>
      <c r="I31" s="2">
        <f t="shared" si="0"/>
        <v>2017</v>
      </c>
      <c r="J31" s="75" t="str">
        <f t="shared" si="1"/>
        <v>00000000</v>
      </c>
      <c r="K31" s="74" t="str">
        <f t="shared" si="2"/>
        <v>20180630</v>
      </c>
      <c r="L31" s="2" t="s">
        <v>180</v>
      </c>
      <c r="M31" s="2" t="s">
        <v>199</v>
      </c>
      <c r="N31" s="74" t="str">
        <f t="shared" si="3"/>
        <v>002</v>
      </c>
      <c r="O31" s="3" t="str">
        <f t="shared" si="4"/>
        <v>R29,2017,00000000,20180630,E,TEL,@TEL00224,KTLEANY,,,</v>
      </c>
    </row>
    <row r="32" spans="1:15" s="13" customFormat="1" ht="45">
      <c r="A32" s="23" t="s">
        <v>92</v>
      </c>
      <c r="B32" s="89" t="s">
        <v>138</v>
      </c>
      <c r="C32" s="24"/>
      <c r="D32" s="25"/>
      <c r="E32" s="25"/>
      <c r="F32" s="25"/>
      <c r="H32" s="2" t="s">
        <v>218</v>
      </c>
      <c r="I32" s="2">
        <f t="shared" si="0"/>
        <v>2017</v>
      </c>
      <c r="J32" s="75" t="str">
        <f t="shared" si="1"/>
        <v>00000000</v>
      </c>
      <c r="K32" s="74" t="str">
        <f t="shared" si="2"/>
        <v>20180630</v>
      </c>
      <c r="L32" s="2" t="s">
        <v>180</v>
      </c>
      <c r="M32" s="2" t="s">
        <v>199</v>
      </c>
      <c r="N32" s="74" t="str">
        <f t="shared" si="3"/>
        <v>002</v>
      </c>
      <c r="O32" s="3" t="str">
        <f t="shared" si="4"/>
        <v>R29,2017,00000000,20180630,E,TEL,@TEL00225,,,,</v>
      </c>
    </row>
    <row r="33" spans="1:15" ht="15">
      <c r="A33" s="26" t="s">
        <v>93</v>
      </c>
      <c r="B33" s="91" t="s">
        <v>225</v>
      </c>
      <c r="C33" s="9" t="str">
        <f>C9</f>
        <v>KTLEANY</v>
      </c>
      <c r="D33" s="34"/>
      <c r="E33" s="8"/>
      <c r="F33" s="82"/>
      <c r="H33" s="2" t="s">
        <v>218</v>
      </c>
      <c r="I33" s="2">
        <f t="shared" si="0"/>
        <v>2017</v>
      </c>
      <c r="J33" s="75" t="str">
        <f t="shared" si="1"/>
        <v>00000000</v>
      </c>
      <c r="K33" s="74" t="str">
        <f t="shared" si="2"/>
        <v>20180630</v>
      </c>
      <c r="L33" s="2" t="s">
        <v>180</v>
      </c>
      <c r="M33" s="2" t="s">
        <v>199</v>
      </c>
      <c r="N33" s="74" t="str">
        <f t="shared" si="3"/>
        <v>002</v>
      </c>
      <c r="O33" s="3" t="str">
        <f t="shared" si="4"/>
        <v>R29,2017,00000000,20180630,E,TEL,@TEL00226,KTLEANY,,,</v>
      </c>
    </row>
    <row r="34" spans="1:15" s="19" customFormat="1" ht="30">
      <c r="A34" s="26" t="s">
        <v>94</v>
      </c>
      <c r="B34" s="91" t="s">
        <v>152</v>
      </c>
      <c r="C34" s="32" t="str">
        <f>C33</f>
        <v>KTLEANY</v>
      </c>
      <c r="D34" s="86"/>
      <c r="E34" s="82"/>
      <c r="F34" s="8"/>
      <c r="H34" s="2" t="s">
        <v>218</v>
      </c>
      <c r="I34" s="2">
        <f t="shared" si="0"/>
        <v>2017</v>
      </c>
      <c r="J34" s="75" t="str">
        <f t="shared" si="1"/>
        <v>00000000</v>
      </c>
      <c r="K34" s="74" t="str">
        <f t="shared" si="2"/>
        <v>20180630</v>
      </c>
      <c r="L34" s="2" t="s">
        <v>180</v>
      </c>
      <c r="M34" s="2" t="s">
        <v>199</v>
      </c>
      <c r="N34" s="74" t="str">
        <f t="shared" si="3"/>
        <v>002</v>
      </c>
      <c r="O34" s="3" t="str">
        <f t="shared" si="4"/>
        <v>R29,2017,00000000,20180630,E,TEL,@TEL00227,KTLEANY,,,</v>
      </c>
    </row>
    <row r="35" spans="1:15" s="13" customFormat="1" ht="90">
      <c r="A35" s="23" t="s">
        <v>95</v>
      </c>
      <c r="B35" s="168" t="s">
        <v>269</v>
      </c>
      <c r="C35" s="24"/>
      <c r="D35" s="25"/>
      <c r="E35" s="25"/>
      <c r="F35" s="25"/>
      <c r="H35" s="2" t="s">
        <v>218</v>
      </c>
      <c r="I35" s="2">
        <f t="shared" si="0"/>
        <v>2017</v>
      </c>
      <c r="J35" s="75" t="str">
        <f t="shared" si="1"/>
        <v>00000000</v>
      </c>
      <c r="K35" s="74" t="str">
        <f t="shared" si="2"/>
        <v>20180630</v>
      </c>
      <c r="L35" s="2" t="s">
        <v>180</v>
      </c>
      <c r="M35" s="2" t="s">
        <v>199</v>
      </c>
      <c r="N35" s="74" t="str">
        <f t="shared" si="3"/>
        <v>002</v>
      </c>
      <c r="O35" s="3" t="str">
        <f t="shared" si="4"/>
        <v>R29,2017,00000000,20180630,E,TEL,@TEL00228,,,,</v>
      </c>
    </row>
    <row r="36" spans="1:15" ht="18.75" customHeight="1">
      <c r="A36" s="7" t="s">
        <v>96</v>
      </c>
      <c r="B36" s="6" t="s">
        <v>69</v>
      </c>
      <c r="C36" s="32" t="str">
        <f>C9</f>
        <v>KTLEANY</v>
      </c>
      <c r="D36" s="47"/>
      <c r="E36" s="30"/>
      <c r="F36" s="8"/>
      <c r="H36" s="2" t="s">
        <v>218</v>
      </c>
      <c r="I36" s="2">
        <f t="shared" si="0"/>
        <v>2017</v>
      </c>
      <c r="J36" s="75" t="str">
        <f t="shared" si="1"/>
        <v>00000000</v>
      </c>
      <c r="K36" s="74" t="str">
        <f t="shared" si="2"/>
        <v>20180630</v>
      </c>
      <c r="L36" s="2" t="s">
        <v>180</v>
      </c>
      <c r="M36" s="2" t="s">
        <v>199</v>
      </c>
      <c r="N36" s="74" t="str">
        <f t="shared" si="3"/>
        <v>002</v>
      </c>
      <c r="O36" s="3" t="str">
        <f t="shared" si="4"/>
        <v>R29,2017,00000000,20180630,E,TEL,@TEL00229,KTLEANY,,,</v>
      </c>
    </row>
    <row r="37" spans="1:15" ht="31.5" customHeight="1">
      <c r="A37" s="7" t="s">
        <v>97</v>
      </c>
      <c r="B37" s="170" t="s">
        <v>255</v>
      </c>
      <c r="C37" s="32" t="str">
        <f>C36</f>
        <v>KTLEANY</v>
      </c>
      <c r="D37" s="47"/>
      <c r="E37" s="30"/>
      <c r="F37" s="8">
        <v>-9</v>
      </c>
      <c r="H37" s="2" t="s">
        <v>218</v>
      </c>
      <c r="I37" s="2">
        <f t="shared" si="0"/>
        <v>2017</v>
      </c>
      <c r="J37" s="75" t="str">
        <f t="shared" si="1"/>
        <v>00000000</v>
      </c>
      <c r="K37" s="74" t="str">
        <f t="shared" si="2"/>
        <v>20180630</v>
      </c>
      <c r="L37" s="2" t="s">
        <v>180</v>
      </c>
      <c r="M37" s="2" t="s">
        <v>199</v>
      </c>
      <c r="N37" s="74" t="str">
        <f t="shared" si="3"/>
        <v>002</v>
      </c>
      <c r="O37" s="3" t="str">
        <f t="shared" si="4"/>
        <v>R29,2017,00000000,20180630,E,TEL,@TEL00230,KTLEANY,,,-9</v>
      </c>
    </row>
    <row r="38" spans="1:15" ht="30">
      <c r="A38" s="7" t="s">
        <v>98</v>
      </c>
      <c r="B38" s="6" t="s">
        <v>70</v>
      </c>
      <c r="C38" s="32" t="str">
        <f aca="true" t="shared" si="5" ref="C38:C52">C37</f>
        <v>KTLEANY</v>
      </c>
      <c r="D38" s="47"/>
      <c r="E38" s="30"/>
      <c r="F38" s="8">
        <v>7</v>
      </c>
      <c r="H38" s="2" t="s">
        <v>218</v>
      </c>
      <c r="I38" s="2">
        <f t="shared" si="0"/>
        <v>2017</v>
      </c>
      <c r="J38" s="75" t="str">
        <f t="shared" si="1"/>
        <v>00000000</v>
      </c>
      <c r="K38" s="74" t="str">
        <f t="shared" si="2"/>
        <v>20180630</v>
      </c>
      <c r="L38" s="2" t="s">
        <v>180</v>
      </c>
      <c r="M38" s="2" t="s">
        <v>199</v>
      </c>
      <c r="N38" s="74" t="str">
        <f t="shared" si="3"/>
        <v>002</v>
      </c>
      <c r="O38" s="3" t="str">
        <f t="shared" si="4"/>
        <v>R29,2017,00000000,20180630,E,TEL,@TEL00231,KTLEANY,,,7</v>
      </c>
    </row>
    <row r="39" spans="1:15" ht="30">
      <c r="A39" s="7" t="s">
        <v>99</v>
      </c>
      <c r="B39" s="11" t="s">
        <v>226</v>
      </c>
      <c r="C39" s="32" t="str">
        <f t="shared" si="5"/>
        <v>KTLEANY</v>
      </c>
      <c r="D39" s="47"/>
      <c r="E39" s="30"/>
      <c r="F39" s="8"/>
      <c r="H39" s="2" t="s">
        <v>218</v>
      </c>
      <c r="I39" s="2">
        <f t="shared" si="0"/>
        <v>2017</v>
      </c>
      <c r="J39" s="75" t="str">
        <f t="shared" si="1"/>
        <v>00000000</v>
      </c>
      <c r="K39" s="74" t="str">
        <f t="shared" si="2"/>
        <v>20180630</v>
      </c>
      <c r="L39" s="2" t="s">
        <v>180</v>
      </c>
      <c r="M39" s="2" t="s">
        <v>199</v>
      </c>
      <c r="N39" s="74" t="str">
        <f t="shared" si="3"/>
        <v>002</v>
      </c>
      <c r="O39" s="3" t="str">
        <f t="shared" si="4"/>
        <v>R29,2017,00000000,20180630,E,TEL,@TEL00232,KTLEANY,,,</v>
      </c>
    </row>
    <row r="40" spans="1:15" ht="30">
      <c r="A40" s="7" t="s">
        <v>100</v>
      </c>
      <c r="B40" s="11" t="s">
        <v>227</v>
      </c>
      <c r="C40" s="32" t="str">
        <f t="shared" si="5"/>
        <v>KTLEANY</v>
      </c>
      <c r="D40" s="47"/>
      <c r="E40" s="30"/>
      <c r="F40" s="8"/>
      <c r="H40" s="2" t="s">
        <v>218</v>
      </c>
      <c r="I40" s="2">
        <f t="shared" si="0"/>
        <v>2017</v>
      </c>
      <c r="J40" s="75" t="str">
        <f t="shared" si="1"/>
        <v>00000000</v>
      </c>
      <c r="K40" s="74" t="str">
        <f t="shared" si="2"/>
        <v>20180630</v>
      </c>
      <c r="L40" s="2" t="s">
        <v>180</v>
      </c>
      <c r="M40" s="2" t="s">
        <v>199</v>
      </c>
      <c r="N40" s="74" t="str">
        <f t="shared" si="3"/>
        <v>002</v>
      </c>
      <c r="O40" s="3" t="str">
        <f t="shared" si="4"/>
        <v>R29,2017,00000000,20180630,E,TEL,@TEL00233,KTLEANY,,,</v>
      </c>
    </row>
    <row r="41" spans="1:15" ht="30">
      <c r="A41" s="7" t="s">
        <v>101</v>
      </c>
      <c r="B41" s="6" t="s">
        <v>148</v>
      </c>
      <c r="C41" s="32" t="str">
        <f t="shared" si="5"/>
        <v>KTLEANY</v>
      </c>
      <c r="D41" s="47"/>
      <c r="E41" s="30"/>
      <c r="F41" s="8">
        <v>-11</v>
      </c>
      <c r="H41" s="2" t="s">
        <v>218</v>
      </c>
      <c r="I41" s="2">
        <f t="shared" si="0"/>
        <v>2017</v>
      </c>
      <c r="J41" s="75" t="str">
        <f t="shared" si="1"/>
        <v>00000000</v>
      </c>
      <c r="K41" s="74" t="str">
        <f t="shared" si="2"/>
        <v>20180630</v>
      </c>
      <c r="L41" s="2" t="s">
        <v>180</v>
      </c>
      <c r="M41" s="2" t="s">
        <v>199</v>
      </c>
      <c r="N41" s="74" t="str">
        <f t="shared" si="3"/>
        <v>002</v>
      </c>
      <c r="O41" s="3" t="str">
        <f t="shared" si="4"/>
        <v>R29,2017,00000000,20180630,E,TEL,@TEL00234,KTLEANY,,,-11</v>
      </c>
    </row>
    <row r="42" spans="1:15" ht="15.75" customHeight="1">
      <c r="A42" s="7" t="s">
        <v>102</v>
      </c>
      <c r="B42" s="6" t="s">
        <v>71</v>
      </c>
      <c r="C42" s="32" t="str">
        <f t="shared" si="5"/>
        <v>KTLEANY</v>
      </c>
      <c r="D42" s="47"/>
      <c r="E42" s="30"/>
      <c r="F42" s="8"/>
      <c r="H42" s="2" t="s">
        <v>218</v>
      </c>
      <c r="I42" s="2">
        <f t="shared" si="0"/>
        <v>2017</v>
      </c>
      <c r="J42" s="75" t="str">
        <f t="shared" si="1"/>
        <v>00000000</v>
      </c>
      <c r="K42" s="74" t="str">
        <f t="shared" si="2"/>
        <v>20180630</v>
      </c>
      <c r="L42" s="2" t="s">
        <v>180</v>
      </c>
      <c r="M42" s="2" t="s">
        <v>199</v>
      </c>
      <c r="N42" s="74" t="str">
        <f t="shared" si="3"/>
        <v>002</v>
      </c>
      <c r="O42" s="3" t="str">
        <f t="shared" si="4"/>
        <v>R29,2017,00000000,20180630,E,TEL,@TEL00235,KTLEANY,,,</v>
      </c>
    </row>
    <row r="43" spans="1:15" ht="19.5" customHeight="1">
      <c r="A43" s="7" t="s">
        <v>103</v>
      </c>
      <c r="B43" s="6" t="s">
        <v>72</v>
      </c>
      <c r="C43" s="32" t="str">
        <f t="shared" si="5"/>
        <v>KTLEANY</v>
      </c>
      <c r="D43" s="47"/>
      <c r="E43" s="30"/>
      <c r="F43" s="8"/>
      <c r="H43" s="2" t="s">
        <v>218</v>
      </c>
      <c r="I43" s="2">
        <f t="shared" si="0"/>
        <v>2017</v>
      </c>
      <c r="J43" s="75" t="str">
        <f t="shared" si="1"/>
        <v>00000000</v>
      </c>
      <c r="K43" s="74" t="str">
        <f t="shared" si="2"/>
        <v>20180630</v>
      </c>
      <c r="L43" s="2" t="s">
        <v>180</v>
      </c>
      <c r="M43" s="2" t="s">
        <v>199</v>
      </c>
      <c r="N43" s="74" t="str">
        <f t="shared" si="3"/>
        <v>002</v>
      </c>
      <c r="O43" s="3" t="str">
        <f t="shared" si="4"/>
        <v>R29,2017,00000000,20180630,E,TEL,@TEL00236,KTLEANY,,,</v>
      </c>
    </row>
    <row r="44" spans="1:15" ht="30">
      <c r="A44" s="7" t="s">
        <v>104</v>
      </c>
      <c r="B44" s="170" t="s">
        <v>256</v>
      </c>
      <c r="C44" s="32" t="str">
        <f t="shared" si="5"/>
        <v>KTLEANY</v>
      </c>
      <c r="D44" s="47"/>
      <c r="E44" s="30"/>
      <c r="F44" s="8">
        <v>-15</v>
      </c>
      <c r="H44" s="2" t="s">
        <v>218</v>
      </c>
      <c r="I44" s="2">
        <f t="shared" si="0"/>
        <v>2017</v>
      </c>
      <c r="J44" s="75" t="str">
        <f t="shared" si="1"/>
        <v>00000000</v>
      </c>
      <c r="K44" s="74" t="str">
        <f t="shared" si="2"/>
        <v>20180630</v>
      </c>
      <c r="L44" s="2" t="s">
        <v>180</v>
      </c>
      <c r="M44" s="2" t="s">
        <v>199</v>
      </c>
      <c r="N44" s="74" t="str">
        <f t="shared" si="3"/>
        <v>002</v>
      </c>
      <c r="O44" s="3" t="str">
        <f t="shared" si="4"/>
        <v>R29,2017,00000000,20180630,E,TEL,@TEL00237,KTLEANY,,,-15</v>
      </c>
    </row>
    <row r="45" spans="1:15" ht="30">
      <c r="A45" s="7" t="s">
        <v>105</v>
      </c>
      <c r="B45" s="170" t="s">
        <v>257</v>
      </c>
      <c r="C45" s="32" t="str">
        <f t="shared" si="5"/>
        <v>KTLEANY</v>
      </c>
      <c r="D45" s="47"/>
      <c r="E45" s="30"/>
      <c r="F45" s="8">
        <v>36</v>
      </c>
      <c r="H45" s="2" t="s">
        <v>218</v>
      </c>
      <c r="I45" s="2">
        <f t="shared" si="0"/>
        <v>2017</v>
      </c>
      <c r="J45" s="75" t="str">
        <f t="shared" si="1"/>
        <v>00000000</v>
      </c>
      <c r="K45" s="74" t="str">
        <f t="shared" si="2"/>
        <v>20180630</v>
      </c>
      <c r="L45" s="2" t="s">
        <v>180</v>
      </c>
      <c r="M45" s="2" t="s">
        <v>199</v>
      </c>
      <c r="N45" s="74" t="str">
        <f t="shared" si="3"/>
        <v>002</v>
      </c>
      <c r="O45" s="3" t="str">
        <f t="shared" si="4"/>
        <v>R29,2017,00000000,20180630,E,TEL,@TEL00238,KTLEANY,,,36</v>
      </c>
    </row>
    <row r="46" spans="1:15" ht="28.5" customHeight="1">
      <c r="A46" s="7" t="s">
        <v>106</v>
      </c>
      <c r="B46" s="170" t="s">
        <v>270</v>
      </c>
      <c r="C46" s="32" t="str">
        <f t="shared" si="5"/>
        <v>KTLEANY</v>
      </c>
      <c r="D46" s="47"/>
      <c r="E46" s="30"/>
      <c r="F46" s="8"/>
      <c r="H46" s="2" t="s">
        <v>218</v>
      </c>
      <c r="I46" s="2">
        <f t="shared" si="0"/>
        <v>2017</v>
      </c>
      <c r="J46" s="75" t="str">
        <f t="shared" si="1"/>
        <v>00000000</v>
      </c>
      <c r="K46" s="74" t="str">
        <f t="shared" si="2"/>
        <v>20180630</v>
      </c>
      <c r="L46" s="2" t="s">
        <v>180</v>
      </c>
      <c r="M46" s="2" t="s">
        <v>199</v>
      </c>
      <c r="N46" s="74" t="str">
        <f t="shared" si="3"/>
        <v>002</v>
      </c>
      <c r="O46" s="3" t="str">
        <f t="shared" si="4"/>
        <v>R29,2017,00000000,20180630,E,TEL,@TEL00239,KTLEANY,,,</v>
      </c>
    </row>
    <row r="47" spans="1:15" ht="38.25">
      <c r="A47" s="7" t="s">
        <v>107</v>
      </c>
      <c r="B47" s="189" t="s">
        <v>307</v>
      </c>
      <c r="C47" s="32" t="str">
        <f t="shared" si="5"/>
        <v>KTLEANY</v>
      </c>
      <c r="D47" s="47"/>
      <c r="E47" s="30"/>
      <c r="F47" s="8">
        <v>42</v>
      </c>
      <c r="H47" s="2" t="s">
        <v>218</v>
      </c>
      <c r="I47" s="2">
        <f t="shared" si="0"/>
        <v>2017</v>
      </c>
      <c r="J47" s="75" t="str">
        <f t="shared" si="1"/>
        <v>00000000</v>
      </c>
      <c r="K47" s="74" t="str">
        <f t="shared" si="2"/>
        <v>20180630</v>
      </c>
      <c r="L47" s="2" t="s">
        <v>180</v>
      </c>
      <c r="M47" s="2" t="s">
        <v>199</v>
      </c>
      <c r="N47" s="74" t="str">
        <f t="shared" si="3"/>
        <v>002</v>
      </c>
      <c r="O47" s="3" t="str">
        <f t="shared" si="4"/>
        <v>R29,2017,00000000,20180630,E,TEL,@TEL00240,KTLEANY,,,42</v>
      </c>
    </row>
    <row r="48" spans="1:15" ht="45">
      <c r="A48" s="7" t="s">
        <v>108</v>
      </c>
      <c r="B48" s="6" t="s">
        <v>149</v>
      </c>
      <c r="C48" s="32" t="str">
        <f t="shared" si="5"/>
        <v>KTLEANY</v>
      </c>
      <c r="D48" s="47"/>
      <c r="E48" s="30"/>
      <c r="F48" s="8">
        <v>-55</v>
      </c>
      <c r="H48" s="2" t="s">
        <v>218</v>
      </c>
      <c r="I48" s="2">
        <f t="shared" si="0"/>
        <v>2017</v>
      </c>
      <c r="J48" s="75" t="str">
        <f t="shared" si="1"/>
        <v>00000000</v>
      </c>
      <c r="K48" s="74" t="str">
        <f t="shared" si="2"/>
        <v>20180630</v>
      </c>
      <c r="L48" s="2" t="s">
        <v>180</v>
      </c>
      <c r="M48" s="2" t="s">
        <v>199</v>
      </c>
      <c r="N48" s="74" t="str">
        <f t="shared" si="3"/>
        <v>002</v>
      </c>
      <c r="O48" s="3" t="str">
        <f t="shared" si="4"/>
        <v>R29,2017,00000000,20180630,E,TEL,@TEL00241,KTLEANY,,,-55</v>
      </c>
    </row>
    <row r="49" spans="1:15" ht="30">
      <c r="A49" s="7" t="s">
        <v>109</v>
      </c>
      <c r="B49" s="6" t="s">
        <v>150</v>
      </c>
      <c r="C49" s="32" t="str">
        <f t="shared" si="5"/>
        <v>KTLEANY</v>
      </c>
      <c r="D49" s="47"/>
      <c r="E49" s="30"/>
      <c r="F49" s="8"/>
      <c r="H49" s="2" t="s">
        <v>218</v>
      </c>
      <c r="I49" s="2">
        <f t="shared" si="0"/>
        <v>2017</v>
      </c>
      <c r="J49" s="75" t="str">
        <f t="shared" si="1"/>
        <v>00000000</v>
      </c>
      <c r="K49" s="74" t="str">
        <f t="shared" si="2"/>
        <v>20180630</v>
      </c>
      <c r="L49" s="2" t="s">
        <v>180</v>
      </c>
      <c r="M49" s="2" t="s">
        <v>199</v>
      </c>
      <c r="N49" s="74" t="str">
        <f t="shared" si="3"/>
        <v>002</v>
      </c>
      <c r="O49" s="3" t="str">
        <f t="shared" si="4"/>
        <v>R29,2017,00000000,20180630,E,TEL,@TEL00242,KTLEANY,,,</v>
      </c>
    </row>
    <row r="50" spans="1:15" ht="30">
      <c r="A50" s="7" t="s">
        <v>110</v>
      </c>
      <c r="B50" s="6" t="s">
        <v>151</v>
      </c>
      <c r="C50" s="32" t="str">
        <f t="shared" si="5"/>
        <v>KTLEANY</v>
      </c>
      <c r="D50" s="47"/>
      <c r="E50" s="30"/>
      <c r="F50" s="8"/>
      <c r="H50" s="2" t="s">
        <v>218</v>
      </c>
      <c r="I50" s="2">
        <f t="shared" si="0"/>
        <v>2017</v>
      </c>
      <c r="J50" s="75" t="str">
        <f t="shared" si="1"/>
        <v>00000000</v>
      </c>
      <c r="K50" s="74" t="str">
        <f t="shared" si="2"/>
        <v>20180630</v>
      </c>
      <c r="L50" s="2" t="s">
        <v>180</v>
      </c>
      <c r="M50" s="2" t="s">
        <v>199</v>
      </c>
      <c r="N50" s="74" t="str">
        <f t="shared" si="3"/>
        <v>002</v>
      </c>
      <c r="O50" s="3" t="str">
        <f t="shared" si="4"/>
        <v>R29,2017,00000000,20180630,E,TEL,@TEL00243,KTLEANY,,,</v>
      </c>
    </row>
    <row r="51" spans="1:15" ht="15">
      <c r="A51" s="7" t="s">
        <v>111</v>
      </c>
      <c r="B51" s="6" t="s">
        <v>73</v>
      </c>
      <c r="C51" s="32" t="str">
        <f t="shared" si="5"/>
        <v>KTLEANY</v>
      </c>
      <c r="D51" s="47"/>
      <c r="E51" s="30"/>
      <c r="F51" s="8"/>
      <c r="H51" s="2" t="s">
        <v>218</v>
      </c>
      <c r="I51" s="2">
        <f t="shared" si="0"/>
        <v>2017</v>
      </c>
      <c r="J51" s="75" t="str">
        <f t="shared" si="1"/>
        <v>00000000</v>
      </c>
      <c r="K51" s="74" t="str">
        <f t="shared" si="2"/>
        <v>20180630</v>
      </c>
      <c r="L51" s="2" t="s">
        <v>180</v>
      </c>
      <c r="M51" s="2" t="s">
        <v>199</v>
      </c>
      <c r="N51" s="74" t="str">
        <f t="shared" si="3"/>
        <v>002</v>
      </c>
      <c r="O51" s="3" t="str">
        <f t="shared" si="4"/>
        <v>R29,2017,00000000,20180630,E,TEL,@TEL00244,KTLEANY,,,</v>
      </c>
    </row>
    <row r="52" spans="1:15" ht="15">
      <c r="A52" s="7" t="s">
        <v>112</v>
      </c>
      <c r="B52" s="6" t="s">
        <v>74</v>
      </c>
      <c r="C52" s="32" t="str">
        <f t="shared" si="5"/>
        <v>KTLEANY</v>
      </c>
      <c r="D52" s="47"/>
      <c r="E52" s="30"/>
      <c r="F52" s="8"/>
      <c r="H52" s="2" t="s">
        <v>218</v>
      </c>
      <c r="I52" s="2">
        <f t="shared" si="0"/>
        <v>2017</v>
      </c>
      <c r="J52" s="75" t="str">
        <f t="shared" si="1"/>
        <v>00000000</v>
      </c>
      <c r="K52" s="74" t="str">
        <f t="shared" si="2"/>
        <v>20180630</v>
      </c>
      <c r="L52" s="2" t="s">
        <v>180</v>
      </c>
      <c r="M52" s="2" t="s">
        <v>199</v>
      </c>
      <c r="N52" s="74" t="str">
        <f t="shared" si="3"/>
        <v>002</v>
      </c>
      <c r="O52" s="3" t="str">
        <f t="shared" si="4"/>
        <v>R29,2017,00000000,20180630,E,TEL,@TEL00245,KTLEANY,,,</v>
      </c>
    </row>
    <row r="53" spans="1:15" ht="45">
      <c r="A53" s="7" t="s">
        <v>113</v>
      </c>
      <c r="B53" s="11" t="s">
        <v>220</v>
      </c>
      <c r="C53" s="32"/>
      <c r="D53" s="47"/>
      <c r="E53" s="30"/>
      <c r="F53" s="8"/>
      <c r="H53" s="2" t="s">
        <v>218</v>
      </c>
      <c r="I53" s="2">
        <f t="shared" si="0"/>
        <v>2017</v>
      </c>
      <c r="J53" s="75" t="str">
        <f t="shared" si="1"/>
        <v>00000000</v>
      </c>
      <c r="K53" s="74" t="str">
        <f t="shared" si="2"/>
        <v>20180630</v>
      </c>
      <c r="L53" s="2" t="s">
        <v>180</v>
      </c>
      <c r="M53" s="2" t="s">
        <v>199</v>
      </c>
      <c r="N53" s="74" t="str">
        <f t="shared" si="3"/>
        <v>002</v>
      </c>
      <c r="O53" s="3" t="str">
        <f>H53&amp;","&amp;I53&amp;","&amp;J53&amp;","&amp;K53&amp;","&amp;L53&amp;","&amp;M53&amp;","&amp;"@"&amp;M53&amp;""&amp;N53&amp;""&amp;A53&amp;","&amp;C53&amp;","&amp;D53&amp;","&amp;E53&amp;","&amp;F53</f>
        <v>R29,2017,00000000,20180630,E,TEL,@TEL00246,,,,</v>
      </c>
    </row>
    <row r="54" spans="1:15" ht="30">
      <c r="A54" s="7" t="s">
        <v>114</v>
      </c>
      <c r="B54" s="11" t="s">
        <v>228</v>
      </c>
      <c r="C54" s="32"/>
      <c r="D54" s="47"/>
      <c r="E54" s="30"/>
      <c r="F54" s="8"/>
      <c r="H54" s="2" t="s">
        <v>218</v>
      </c>
      <c r="I54" s="2">
        <f t="shared" si="0"/>
        <v>2017</v>
      </c>
      <c r="J54" s="75" t="str">
        <f t="shared" si="1"/>
        <v>00000000</v>
      </c>
      <c r="K54" s="74" t="str">
        <f t="shared" si="2"/>
        <v>20180630</v>
      </c>
      <c r="L54" s="2" t="s">
        <v>180</v>
      </c>
      <c r="M54" s="2" t="s">
        <v>199</v>
      </c>
      <c r="N54" s="74" t="str">
        <f t="shared" si="3"/>
        <v>002</v>
      </c>
      <c r="O54" s="3" t="str">
        <f>H54&amp;","&amp;I54&amp;","&amp;J54&amp;","&amp;K54&amp;","&amp;L54&amp;","&amp;M54&amp;","&amp;"@"&amp;M54&amp;""&amp;N54&amp;""&amp;A54&amp;","&amp;C54&amp;","&amp;D54&amp;","&amp;E54&amp;","&amp;F54</f>
        <v>R29,2017,00000000,20180630,E,TEL,@TEL00247,,,,</v>
      </c>
    </row>
    <row r="55" spans="1:15" ht="24" customHeight="1">
      <c r="A55" s="166" t="s">
        <v>115</v>
      </c>
      <c r="B55" s="167" t="s">
        <v>271</v>
      </c>
      <c r="C55" s="32" t="str">
        <f>C52</f>
        <v>KTLEANY</v>
      </c>
      <c r="D55" s="47"/>
      <c r="E55" s="30"/>
      <c r="F55" s="95">
        <f>SUM(F36:F54)</f>
        <v>-5</v>
      </c>
      <c r="H55" s="2" t="s">
        <v>218</v>
      </c>
      <c r="I55" s="2">
        <f>I53</f>
        <v>2017</v>
      </c>
      <c r="J55" s="75" t="str">
        <f>J53</f>
        <v>00000000</v>
      </c>
      <c r="K55" s="74" t="str">
        <f>K53</f>
        <v>20180630</v>
      </c>
      <c r="L55" s="2" t="s">
        <v>180</v>
      </c>
      <c r="M55" s="2" t="s">
        <v>199</v>
      </c>
      <c r="N55" s="74" t="str">
        <f>N52</f>
        <v>002</v>
      </c>
      <c r="O55" s="3" t="str">
        <f t="shared" si="4"/>
        <v>R29,2017,00000000,20180630,E,TEL,@TEL00248,KTLEANY,,,-5</v>
      </c>
    </row>
    <row r="56" spans="1:15" s="13" customFormat="1" ht="75">
      <c r="A56" s="23" t="s">
        <v>116</v>
      </c>
      <c r="B56" s="168" t="s">
        <v>280</v>
      </c>
      <c r="C56" s="24"/>
      <c r="D56" s="25"/>
      <c r="E56" s="25"/>
      <c r="F56" s="25"/>
      <c r="H56" s="2" t="s">
        <v>218</v>
      </c>
      <c r="I56" s="2">
        <f t="shared" si="0"/>
        <v>2017</v>
      </c>
      <c r="J56" s="75" t="str">
        <f t="shared" si="1"/>
        <v>00000000</v>
      </c>
      <c r="K56" s="74" t="str">
        <f t="shared" si="2"/>
        <v>20180630</v>
      </c>
      <c r="L56" s="2" t="s">
        <v>180</v>
      </c>
      <c r="M56" s="2" t="s">
        <v>199</v>
      </c>
      <c r="N56" s="74" t="str">
        <f t="shared" si="3"/>
        <v>002</v>
      </c>
      <c r="O56" s="3" t="str">
        <f t="shared" si="4"/>
        <v>R29,2017,00000000,20180630,E,TEL,@TEL00249,,,,</v>
      </c>
    </row>
    <row r="57" spans="1:15" ht="15">
      <c r="A57" s="7" t="s">
        <v>117</v>
      </c>
      <c r="B57" s="99" t="s">
        <v>155</v>
      </c>
      <c r="C57" s="9" t="str">
        <f>C9</f>
        <v>KTLEANY</v>
      </c>
      <c r="D57" s="30"/>
      <c r="E57" s="30"/>
      <c r="F57" s="8">
        <v>1011</v>
      </c>
      <c r="H57" s="2" t="s">
        <v>218</v>
      </c>
      <c r="I57" s="2">
        <f t="shared" si="0"/>
        <v>2017</v>
      </c>
      <c r="J57" s="75" t="str">
        <f t="shared" si="1"/>
        <v>00000000</v>
      </c>
      <c r="K57" s="74" t="str">
        <f t="shared" si="2"/>
        <v>20180630</v>
      </c>
      <c r="L57" s="2" t="s">
        <v>180</v>
      </c>
      <c r="M57" s="2" t="s">
        <v>199</v>
      </c>
      <c r="N57" s="74" t="str">
        <f t="shared" si="3"/>
        <v>002</v>
      </c>
      <c r="O57" s="3" t="str">
        <f t="shared" si="4"/>
        <v>R29,2017,00000000,20180630,E,TEL,@TEL00250,KTLEANY,,,1011</v>
      </c>
    </row>
    <row r="58" spans="1:15" ht="15">
      <c r="A58" s="7" t="s">
        <v>118</v>
      </c>
      <c r="B58" s="14" t="s">
        <v>34</v>
      </c>
      <c r="C58" s="9" t="str">
        <f>C57</f>
        <v>KTLEANY</v>
      </c>
      <c r="D58" s="30"/>
      <c r="E58" s="30"/>
      <c r="F58" s="8">
        <v>567</v>
      </c>
      <c r="H58" s="2" t="s">
        <v>218</v>
      </c>
      <c r="I58" s="2">
        <f t="shared" si="0"/>
        <v>2017</v>
      </c>
      <c r="J58" s="75" t="str">
        <f t="shared" si="1"/>
        <v>00000000</v>
      </c>
      <c r="K58" s="74" t="str">
        <f t="shared" si="2"/>
        <v>20180630</v>
      </c>
      <c r="L58" s="2" t="s">
        <v>180</v>
      </c>
      <c r="M58" s="2" t="s">
        <v>199</v>
      </c>
      <c r="N58" s="74" t="str">
        <f t="shared" si="3"/>
        <v>002</v>
      </c>
      <c r="O58" s="3" t="str">
        <f t="shared" si="4"/>
        <v>R29,2017,00000000,20180630,E,TEL,@TEL00251,KTLEANY,,,567</v>
      </c>
    </row>
    <row r="59" spans="1:15" ht="15">
      <c r="A59" s="7" t="s">
        <v>119</v>
      </c>
      <c r="B59" s="99" t="s">
        <v>35</v>
      </c>
      <c r="C59" s="9" t="str">
        <f aca="true" t="shared" si="6" ref="C59:C67">C58</f>
        <v>KTLEANY</v>
      </c>
      <c r="D59" s="30"/>
      <c r="E59" s="30"/>
      <c r="F59" s="8">
        <v>45</v>
      </c>
      <c r="H59" s="2" t="s">
        <v>218</v>
      </c>
      <c r="I59" s="2">
        <f t="shared" si="0"/>
        <v>2017</v>
      </c>
      <c r="J59" s="75" t="str">
        <f t="shared" si="1"/>
        <v>00000000</v>
      </c>
      <c r="K59" s="74" t="str">
        <f t="shared" si="2"/>
        <v>20180630</v>
      </c>
      <c r="L59" s="2" t="s">
        <v>180</v>
      </c>
      <c r="M59" s="2" t="s">
        <v>199</v>
      </c>
      <c r="N59" s="74" t="str">
        <f t="shared" si="3"/>
        <v>002</v>
      </c>
      <c r="O59" s="3" t="str">
        <f t="shared" si="4"/>
        <v>R29,2017,00000000,20180630,E,TEL,@TEL00252,KTLEANY,,,45</v>
      </c>
    </row>
    <row r="60" spans="1:15" ht="15">
      <c r="A60" s="7" t="s">
        <v>120</v>
      </c>
      <c r="B60" s="99" t="s">
        <v>143</v>
      </c>
      <c r="C60" s="9" t="str">
        <f t="shared" si="6"/>
        <v>KTLEANY</v>
      </c>
      <c r="D60" s="30"/>
      <c r="E60" s="30"/>
      <c r="F60" s="8">
        <v>21</v>
      </c>
      <c r="H60" s="2" t="s">
        <v>218</v>
      </c>
      <c r="I60" s="2">
        <f t="shared" si="0"/>
        <v>2017</v>
      </c>
      <c r="J60" s="75" t="str">
        <f t="shared" si="1"/>
        <v>00000000</v>
      </c>
      <c r="K60" s="74" t="str">
        <f t="shared" si="2"/>
        <v>20180630</v>
      </c>
      <c r="L60" s="2" t="s">
        <v>180</v>
      </c>
      <c r="M60" s="2" t="s">
        <v>199</v>
      </c>
      <c r="N60" s="74" t="str">
        <f t="shared" si="3"/>
        <v>002</v>
      </c>
      <c r="O60" s="3" t="str">
        <f t="shared" si="4"/>
        <v>R29,2017,00000000,20180630,E,TEL,@TEL00253,KTLEANY,,,21</v>
      </c>
    </row>
    <row r="61" spans="1:15" ht="15">
      <c r="A61" s="7" t="s">
        <v>121</v>
      </c>
      <c r="B61" s="8" t="s">
        <v>144</v>
      </c>
      <c r="C61" s="9" t="str">
        <f t="shared" si="6"/>
        <v>KTLEANY</v>
      </c>
      <c r="D61" s="30"/>
      <c r="E61" s="30"/>
      <c r="F61" s="8">
        <v>587</v>
      </c>
      <c r="H61" s="2" t="s">
        <v>218</v>
      </c>
      <c r="I61" s="2">
        <f t="shared" si="0"/>
        <v>2017</v>
      </c>
      <c r="J61" s="75" t="str">
        <f t="shared" si="1"/>
        <v>00000000</v>
      </c>
      <c r="K61" s="74" t="str">
        <f t="shared" si="2"/>
        <v>20180630</v>
      </c>
      <c r="L61" s="2" t="s">
        <v>180</v>
      </c>
      <c r="M61" s="2" t="s">
        <v>199</v>
      </c>
      <c r="N61" s="74" t="str">
        <f t="shared" si="3"/>
        <v>002</v>
      </c>
      <c r="O61" s="3" t="str">
        <f t="shared" si="4"/>
        <v>R29,2017,00000000,20180630,E,TEL,@TEL00254,KTLEANY,,,587</v>
      </c>
    </row>
    <row r="62" spans="1:15" ht="15">
      <c r="A62" s="7" t="s">
        <v>122</v>
      </c>
      <c r="B62" s="8" t="s">
        <v>229</v>
      </c>
      <c r="C62" s="9" t="str">
        <f t="shared" si="6"/>
        <v>KTLEANY</v>
      </c>
      <c r="D62" s="30"/>
      <c r="E62" s="30"/>
      <c r="F62" s="8">
        <v>67</v>
      </c>
      <c r="H62" s="2" t="s">
        <v>218</v>
      </c>
      <c r="I62" s="2">
        <f t="shared" si="0"/>
        <v>2017</v>
      </c>
      <c r="J62" s="75" t="str">
        <f t="shared" si="1"/>
        <v>00000000</v>
      </c>
      <c r="K62" s="74" t="str">
        <f t="shared" si="2"/>
        <v>20180630</v>
      </c>
      <c r="L62" s="2" t="s">
        <v>180</v>
      </c>
      <c r="M62" s="2" t="s">
        <v>199</v>
      </c>
      <c r="N62" s="74" t="str">
        <f t="shared" si="3"/>
        <v>002</v>
      </c>
      <c r="O62" s="3" t="str">
        <f t="shared" si="4"/>
        <v>R29,2017,00000000,20180630,E,TEL,@TEL00255,KTLEANY,,,67</v>
      </c>
    </row>
    <row r="63" spans="1:15" ht="15">
      <c r="A63" s="7" t="s">
        <v>123</v>
      </c>
      <c r="B63" s="8" t="s">
        <v>230</v>
      </c>
      <c r="C63" s="9" t="str">
        <f t="shared" si="6"/>
        <v>KTLEANY</v>
      </c>
      <c r="D63" s="30"/>
      <c r="E63" s="30"/>
      <c r="F63" s="8">
        <v>31</v>
      </c>
      <c r="H63" s="2" t="s">
        <v>218</v>
      </c>
      <c r="I63" s="2">
        <f t="shared" si="0"/>
        <v>2017</v>
      </c>
      <c r="J63" s="75" t="str">
        <f t="shared" si="1"/>
        <v>00000000</v>
      </c>
      <c r="K63" s="74" t="str">
        <f t="shared" si="2"/>
        <v>20180630</v>
      </c>
      <c r="L63" s="2" t="s">
        <v>180</v>
      </c>
      <c r="M63" s="2" t="s">
        <v>199</v>
      </c>
      <c r="N63" s="74" t="str">
        <f t="shared" si="3"/>
        <v>002</v>
      </c>
      <c r="O63" s="3" t="str">
        <f t="shared" si="4"/>
        <v>R29,2017,00000000,20180630,E,TEL,@TEL00256,KTLEANY,,,31</v>
      </c>
    </row>
    <row r="64" spans="1:15" ht="30">
      <c r="A64" s="7" t="s">
        <v>124</v>
      </c>
      <c r="B64" s="11" t="s">
        <v>231</v>
      </c>
      <c r="C64" s="9" t="str">
        <f t="shared" si="6"/>
        <v>KTLEANY</v>
      </c>
      <c r="D64" s="30"/>
      <c r="E64" s="30"/>
      <c r="F64" s="8">
        <v>42</v>
      </c>
      <c r="H64" s="2" t="s">
        <v>218</v>
      </c>
      <c r="I64" s="2">
        <f t="shared" si="0"/>
        <v>2017</v>
      </c>
      <c r="J64" s="75" t="str">
        <f t="shared" si="1"/>
        <v>00000000</v>
      </c>
      <c r="K64" s="74" t="str">
        <f t="shared" si="2"/>
        <v>20180630</v>
      </c>
      <c r="L64" s="2" t="s">
        <v>180</v>
      </c>
      <c r="M64" s="2" t="s">
        <v>199</v>
      </c>
      <c r="N64" s="74" t="str">
        <f t="shared" si="3"/>
        <v>002</v>
      </c>
      <c r="O64" s="3" t="str">
        <f t="shared" si="4"/>
        <v>R29,2017,00000000,20180630,E,TEL,@TEL00257,KTLEANY,,,42</v>
      </c>
    </row>
    <row r="65" spans="1:15" ht="45">
      <c r="A65" s="7" t="s">
        <v>125</v>
      </c>
      <c r="B65" s="11" t="s">
        <v>232</v>
      </c>
      <c r="C65" s="9" t="str">
        <f t="shared" si="6"/>
        <v>KTLEANY</v>
      </c>
      <c r="D65" s="30"/>
      <c r="E65" s="30"/>
      <c r="F65" s="8">
        <v>18</v>
      </c>
      <c r="H65" s="2" t="s">
        <v>218</v>
      </c>
      <c r="I65" s="2">
        <f t="shared" si="0"/>
        <v>2017</v>
      </c>
      <c r="J65" s="75" t="str">
        <f t="shared" si="1"/>
        <v>00000000</v>
      </c>
      <c r="K65" s="74" t="str">
        <f t="shared" si="2"/>
        <v>20180630</v>
      </c>
      <c r="L65" s="2" t="s">
        <v>180</v>
      </c>
      <c r="M65" s="2" t="s">
        <v>199</v>
      </c>
      <c r="N65" s="74" t="str">
        <f t="shared" si="3"/>
        <v>002</v>
      </c>
      <c r="O65" s="3" t="str">
        <f t="shared" si="4"/>
        <v>R29,2017,00000000,20180630,E,TEL,@TEL00258,KTLEANY,,,18</v>
      </c>
    </row>
    <row r="66" spans="1:15" ht="30">
      <c r="A66" s="7" t="s">
        <v>126</v>
      </c>
      <c r="B66" s="11" t="s">
        <v>84</v>
      </c>
      <c r="C66" s="9" t="str">
        <f t="shared" si="6"/>
        <v>KTLEANY</v>
      </c>
      <c r="D66" s="30"/>
      <c r="E66" s="30"/>
      <c r="F66" s="8">
        <v>13</v>
      </c>
      <c r="H66" s="2" t="s">
        <v>218</v>
      </c>
      <c r="I66" s="2">
        <f t="shared" si="0"/>
        <v>2017</v>
      </c>
      <c r="J66" s="75" t="str">
        <f t="shared" si="1"/>
        <v>00000000</v>
      </c>
      <c r="K66" s="74" t="str">
        <f t="shared" si="2"/>
        <v>20180630</v>
      </c>
      <c r="L66" s="2" t="s">
        <v>180</v>
      </c>
      <c r="M66" s="2" t="s">
        <v>199</v>
      </c>
      <c r="N66" s="74" t="str">
        <f t="shared" si="3"/>
        <v>002</v>
      </c>
      <c r="O66" s="3" t="str">
        <f t="shared" si="4"/>
        <v>R29,2017,00000000,20180630,E,TEL,@TEL00259,KTLEANY,,,13</v>
      </c>
    </row>
    <row r="67" spans="1:15" ht="15">
      <c r="A67" s="7" t="s">
        <v>127</v>
      </c>
      <c r="B67" s="4" t="s">
        <v>82</v>
      </c>
      <c r="C67" s="9" t="str">
        <f t="shared" si="6"/>
        <v>KTLEANY</v>
      </c>
      <c r="D67" s="30"/>
      <c r="E67" s="30"/>
      <c r="F67" s="8">
        <v>52</v>
      </c>
      <c r="H67" s="2" t="s">
        <v>218</v>
      </c>
      <c r="I67" s="2">
        <f t="shared" si="0"/>
        <v>2017</v>
      </c>
      <c r="J67" s="75" t="str">
        <f t="shared" si="1"/>
        <v>00000000</v>
      </c>
      <c r="K67" s="74" t="str">
        <f t="shared" si="2"/>
        <v>20180630</v>
      </c>
      <c r="L67" s="2" t="s">
        <v>180</v>
      </c>
      <c r="M67" s="2" t="s">
        <v>199</v>
      </c>
      <c r="N67" s="74" t="str">
        <f t="shared" si="3"/>
        <v>002</v>
      </c>
      <c r="O67" s="3" t="str">
        <f t="shared" si="4"/>
        <v>R29,2017,00000000,20180630,E,TEL,@TEL00260,KTLEANY,,,52</v>
      </c>
    </row>
    <row r="68" spans="1:15" s="13" customFormat="1" ht="60">
      <c r="A68" s="23" t="s">
        <v>128</v>
      </c>
      <c r="B68" s="168" t="s">
        <v>273</v>
      </c>
      <c r="C68" s="24"/>
      <c r="D68" s="25"/>
      <c r="E68" s="25"/>
      <c r="F68" s="25"/>
      <c r="H68" s="2" t="s">
        <v>218</v>
      </c>
      <c r="I68" s="2">
        <f t="shared" si="0"/>
        <v>2017</v>
      </c>
      <c r="J68" s="75" t="str">
        <f t="shared" si="1"/>
        <v>00000000</v>
      </c>
      <c r="K68" s="74" t="str">
        <f t="shared" si="2"/>
        <v>20180630</v>
      </c>
      <c r="L68" s="2" t="s">
        <v>180</v>
      </c>
      <c r="M68" s="2" t="s">
        <v>199</v>
      </c>
      <c r="N68" s="74" t="str">
        <f t="shared" si="3"/>
        <v>002</v>
      </c>
      <c r="O68" s="3" t="str">
        <f t="shared" si="4"/>
        <v>R29,2017,00000000,20180630,E,TEL,@TEL00261,,,,</v>
      </c>
    </row>
    <row r="69" spans="1:15" ht="15">
      <c r="A69" s="7" t="s">
        <v>129</v>
      </c>
      <c r="B69" s="99" t="s">
        <v>46</v>
      </c>
      <c r="C69" s="9"/>
      <c r="D69" s="30"/>
      <c r="E69" s="30"/>
      <c r="F69" s="4"/>
      <c r="H69" s="2" t="s">
        <v>218</v>
      </c>
      <c r="I69" s="2">
        <f t="shared" si="0"/>
        <v>2017</v>
      </c>
      <c r="J69" s="75" t="str">
        <f t="shared" si="1"/>
        <v>00000000</v>
      </c>
      <c r="K69" s="74" t="str">
        <f t="shared" si="2"/>
        <v>20180630</v>
      </c>
      <c r="L69" s="2" t="s">
        <v>180</v>
      </c>
      <c r="M69" s="2" t="s">
        <v>199</v>
      </c>
      <c r="N69" s="74" t="str">
        <f t="shared" si="3"/>
        <v>002</v>
      </c>
      <c r="O69" s="3" t="str">
        <f t="shared" si="4"/>
        <v>R29,2017,00000000,20180630,E,TEL,@TEL00262,,,,</v>
      </c>
    </row>
    <row r="70" spans="1:15" ht="15">
      <c r="A70" s="7" t="s">
        <v>157</v>
      </c>
      <c r="B70" s="14" t="s">
        <v>40</v>
      </c>
      <c r="C70" s="9"/>
      <c r="D70" s="30"/>
      <c r="E70" s="30"/>
      <c r="F70" s="4"/>
      <c r="H70" s="2" t="s">
        <v>218</v>
      </c>
      <c r="I70" s="2">
        <f t="shared" si="0"/>
        <v>2017</v>
      </c>
      <c r="J70" s="75" t="str">
        <f t="shared" si="1"/>
        <v>00000000</v>
      </c>
      <c r="K70" s="74" t="str">
        <f t="shared" si="2"/>
        <v>20180630</v>
      </c>
      <c r="L70" s="2" t="s">
        <v>180</v>
      </c>
      <c r="M70" s="2" t="s">
        <v>199</v>
      </c>
      <c r="N70" s="74" t="str">
        <f t="shared" si="3"/>
        <v>002</v>
      </c>
      <c r="O70" s="3" t="str">
        <f t="shared" si="4"/>
        <v>R29,2017,00000000,20180630,E,TEL,@TEL00263,,,,</v>
      </c>
    </row>
    <row r="71" spans="1:15" ht="30">
      <c r="A71" s="7" t="s">
        <v>158</v>
      </c>
      <c r="B71" s="99" t="s">
        <v>41</v>
      </c>
      <c r="C71" s="9"/>
      <c r="D71" s="30"/>
      <c r="E71" s="30"/>
      <c r="F71" s="4"/>
      <c r="H71" s="2" t="s">
        <v>218</v>
      </c>
      <c r="I71" s="2">
        <f t="shared" si="0"/>
        <v>2017</v>
      </c>
      <c r="J71" s="75" t="str">
        <f t="shared" si="1"/>
        <v>00000000</v>
      </c>
      <c r="K71" s="74" t="str">
        <f t="shared" si="2"/>
        <v>20180630</v>
      </c>
      <c r="L71" s="2" t="s">
        <v>180</v>
      </c>
      <c r="M71" s="2" t="s">
        <v>199</v>
      </c>
      <c r="N71" s="74" t="str">
        <f t="shared" si="3"/>
        <v>002</v>
      </c>
      <c r="O71" s="3" t="str">
        <f t="shared" si="4"/>
        <v>R29,2017,00000000,20180630,E,TEL,@TEL00264,,,,</v>
      </c>
    </row>
    <row r="72" spans="1:15" ht="15">
      <c r="A72" s="7" t="s">
        <v>159</v>
      </c>
      <c r="B72" s="99" t="s">
        <v>42</v>
      </c>
      <c r="C72" s="9"/>
      <c r="D72" s="30"/>
      <c r="E72" s="30"/>
      <c r="F72" s="4"/>
      <c r="H72" s="2" t="s">
        <v>218</v>
      </c>
      <c r="I72" s="2">
        <f t="shared" si="0"/>
        <v>2017</v>
      </c>
      <c r="J72" s="75" t="str">
        <f t="shared" si="1"/>
        <v>00000000</v>
      </c>
      <c r="K72" s="74" t="str">
        <f t="shared" si="2"/>
        <v>20180630</v>
      </c>
      <c r="L72" s="2" t="s">
        <v>180</v>
      </c>
      <c r="M72" s="2" t="s">
        <v>199</v>
      </c>
      <c r="N72" s="74" t="str">
        <f t="shared" si="3"/>
        <v>002</v>
      </c>
      <c r="O72" s="3" t="str">
        <f t="shared" si="4"/>
        <v>R29,2017,00000000,20180630,E,TEL,@TEL00265,,,,</v>
      </c>
    </row>
    <row r="73" spans="1:15" ht="15">
      <c r="A73" s="7" t="s">
        <v>160</v>
      </c>
      <c r="B73" s="8" t="s">
        <v>43</v>
      </c>
      <c r="C73" s="9"/>
      <c r="D73" s="30"/>
      <c r="E73" s="30"/>
      <c r="F73" s="4"/>
      <c r="H73" s="2" t="s">
        <v>218</v>
      </c>
      <c r="I73" s="2">
        <f t="shared" si="0"/>
        <v>2017</v>
      </c>
      <c r="J73" s="75" t="str">
        <f t="shared" si="1"/>
        <v>00000000</v>
      </c>
      <c r="K73" s="74" t="str">
        <f t="shared" si="2"/>
        <v>20180630</v>
      </c>
      <c r="L73" s="2" t="s">
        <v>180</v>
      </c>
      <c r="M73" s="2" t="s">
        <v>199</v>
      </c>
      <c r="N73" s="74" t="str">
        <f t="shared" si="3"/>
        <v>002</v>
      </c>
      <c r="O73" s="3" t="str">
        <f t="shared" si="4"/>
        <v>R29,2017,00000000,20180630,E,TEL,@TEL00266,,,,</v>
      </c>
    </row>
    <row r="74" spans="1:15" ht="15">
      <c r="A74" s="7" t="s">
        <v>161</v>
      </c>
      <c r="B74" s="4" t="s">
        <v>44</v>
      </c>
      <c r="C74" s="9"/>
      <c r="D74" s="30"/>
      <c r="E74" s="30"/>
      <c r="F74" s="4"/>
      <c r="H74" s="2" t="s">
        <v>218</v>
      </c>
      <c r="I74" s="2">
        <f t="shared" si="0"/>
        <v>2017</v>
      </c>
      <c r="J74" s="75" t="str">
        <f t="shared" si="1"/>
        <v>00000000</v>
      </c>
      <c r="K74" s="74" t="str">
        <f t="shared" si="2"/>
        <v>20180630</v>
      </c>
      <c r="L74" s="2" t="s">
        <v>180</v>
      </c>
      <c r="M74" s="2" t="s">
        <v>199</v>
      </c>
      <c r="N74" s="74" t="str">
        <f t="shared" si="3"/>
        <v>002</v>
      </c>
      <c r="O74" s="3" t="str">
        <f t="shared" si="4"/>
        <v>R29,2017,00000000,20180630,E,TEL,@TEL00267,,,,</v>
      </c>
    </row>
    <row r="75" spans="1:15" ht="15">
      <c r="A75" s="7" t="s">
        <v>162</v>
      </c>
      <c r="B75" s="4" t="s">
        <v>45</v>
      </c>
      <c r="C75" s="9"/>
      <c r="D75" s="30"/>
      <c r="E75" s="30"/>
      <c r="F75" s="4"/>
      <c r="H75" s="2" t="s">
        <v>218</v>
      </c>
      <c r="I75" s="2">
        <f aca="true" t="shared" si="7" ref="I75:K79">I74</f>
        <v>2017</v>
      </c>
      <c r="J75" s="75" t="str">
        <f t="shared" si="7"/>
        <v>00000000</v>
      </c>
      <c r="K75" s="74" t="str">
        <f t="shared" si="7"/>
        <v>20180630</v>
      </c>
      <c r="L75" s="2" t="s">
        <v>180</v>
      </c>
      <c r="M75" s="2" t="s">
        <v>199</v>
      </c>
      <c r="N75" s="74" t="str">
        <f t="shared" si="3"/>
        <v>002</v>
      </c>
      <c r="O75" s="3" t="str">
        <f t="shared" si="4"/>
        <v>R29,2017,00000000,20180630,E,TEL,@TEL00268,,,,</v>
      </c>
    </row>
    <row r="76" spans="1:15" ht="15">
      <c r="A76" s="7" t="s">
        <v>163</v>
      </c>
      <c r="B76" s="4" t="s">
        <v>47</v>
      </c>
      <c r="C76" s="9"/>
      <c r="D76" s="30"/>
      <c r="E76" s="30"/>
      <c r="F76" s="4"/>
      <c r="H76" s="2" t="s">
        <v>218</v>
      </c>
      <c r="I76" s="2">
        <f t="shared" si="7"/>
        <v>2017</v>
      </c>
      <c r="J76" s="75" t="str">
        <f t="shared" si="7"/>
        <v>00000000</v>
      </c>
      <c r="K76" s="74" t="str">
        <f t="shared" si="7"/>
        <v>20180630</v>
      </c>
      <c r="L76" s="2" t="s">
        <v>180</v>
      </c>
      <c r="M76" s="2" t="s">
        <v>199</v>
      </c>
      <c r="N76" s="74" t="str">
        <f>N75</f>
        <v>002</v>
      </c>
      <c r="O76" s="3" t="str">
        <f t="shared" si="4"/>
        <v>R29,2017,00000000,20180630,E,TEL,@TEL00269,,,,</v>
      </c>
    </row>
    <row r="77" spans="1:15" ht="15">
      <c r="A77" s="7" t="s">
        <v>164</v>
      </c>
      <c r="B77" s="4" t="s">
        <v>85</v>
      </c>
      <c r="C77" s="9"/>
      <c r="D77" s="30"/>
      <c r="E77" s="30"/>
      <c r="F77" s="4"/>
      <c r="H77" s="2" t="s">
        <v>218</v>
      </c>
      <c r="I77" s="2">
        <f t="shared" si="7"/>
        <v>2017</v>
      </c>
      <c r="J77" s="75" t="str">
        <f t="shared" si="7"/>
        <v>00000000</v>
      </c>
      <c r="K77" s="74" t="str">
        <f t="shared" si="7"/>
        <v>20180630</v>
      </c>
      <c r="L77" s="2" t="s">
        <v>180</v>
      </c>
      <c r="M77" s="2" t="s">
        <v>199</v>
      </c>
      <c r="N77" s="74" t="str">
        <f>N76</f>
        <v>002</v>
      </c>
      <c r="O77" s="3" t="str">
        <f t="shared" si="4"/>
        <v>R29,2017,00000000,20180630,E,TEL,@TEL00270,,,,</v>
      </c>
    </row>
    <row r="78" spans="1:15" ht="36.75" customHeight="1">
      <c r="A78" s="7" t="s">
        <v>221</v>
      </c>
      <c r="B78" s="100" t="s">
        <v>83</v>
      </c>
      <c r="C78" s="9"/>
      <c r="D78" s="30"/>
      <c r="E78" s="30"/>
      <c r="F78" s="4"/>
      <c r="H78" s="2" t="s">
        <v>218</v>
      </c>
      <c r="I78" s="2">
        <f t="shared" si="7"/>
        <v>2017</v>
      </c>
      <c r="J78" s="75" t="str">
        <f t="shared" si="7"/>
        <v>00000000</v>
      </c>
      <c r="K78" s="74" t="str">
        <f t="shared" si="7"/>
        <v>20180630</v>
      </c>
      <c r="L78" s="2" t="s">
        <v>180</v>
      </c>
      <c r="M78" s="2" t="s">
        <v>199</v>
      </c>
      <c r="N78" s="74" t="str">
        <f>N77</f>
        <v>002</v>
      </c>
      <c r="O78" s="3" t="str">
        <f t="shared" si="4"/>
        <v>R29,2017,00000000,20180630,E,TEL,@TEL00271,,,,</v>
      </c>
    </row>
    <row r="79" spans="1:15" ht="15">
      <c r="A79" s="7" t="s">
        <v>224</v>
      </c>
      <c r="B79" s="4" t="s">
        <v>48</v>
      </c>
      <c r="C79" s="9"/>
      <c r="D79" s="30"/>
      <c r="E79" s="30"/>
      <c r="F79" s="4"/>
      <c r="H79" s="2" t="s">
        <v>218</v>
      </c>
      <c r="I79" s="2">
        <f t="shared" si="7"/>
        <v>2017</v>
      </c>
      <c r="J79" s="75" t="str">
        <f t="shared" si="7"/>
        <v>00000000</v>
      </c>
      <c r="K79" s="74" t="str">
        <f t="shared" si="7"/>
        <v>20180630</v>
      </c>
      <c r="L79" s="2" t="s">
        <v>180</v>
      </c>
      <c r="M79" s="2" t="s">
        <v>199</v>
      </c>
      <c r="N79" s="74" t="str">
        <f>N78</f>
        <v>002</v>
      </c>
      <c r="O79" s="3" t="str">
        <f>H79&amp;","&amp;I79&amp;","&amp;J79&amp;","&amp;K79&amp;","&amp;L79&amp;","&amp;M79&amp;","&amp;"@"&amp;M79&amp;""&amp;N79&amp;""&amp;A79&amp;","&amp;C79&amp;","&amp;D79&amp;","&amp;E79&amp;","&amp;F79</f>
        <v>R29,2017,00000000,20180630,E,TEL,@TEL00272,,,,</v>
      </c>
    </row>
    <row r="80" spans="1:14" s="49" customFormat="1" ht="13.5">
      <c r="A80" s="250"/>
      <c r="B80" s="250"/>
      <c r="C80" s="250"/>
      <c r="D80" s="250"/>
      <c r="E80" s="250"/>
      <c r="F80" s="250"/>
      <c r="H80" s="61"/>
      <c r="I80" s="61"/>
      <c r="J80" s="61"/>
      <c r="K80" s="61"/>
      <c r="L80" s="61"/>
      <c r="M80" s="61"/>
      <c r="N80" s="61"/>
    </row>
    <row r="81" spans="1:6" ht="27" customHeight="1">
      <c r="A81" s="251" t="s">
        <v>296</v>
      </c>
      <c r="B81" s="251"/>
      <c r="C81" s="251"/>
      <c r="D81" s="251"/>
      <c r="E81" s="251"/>
      <c r="F81" s="251"/>
    </row>
  </sheetData>
  <sheetProtection/>
  <mergeCells count="6">
    <mergeCell ref="A80:F80"/>
    <mergeCell ref="A81:F81"/>
    <mergeCell ref="A4:F4"/>
    <mergeCell ref="A5:F5"/>
    <mergeCell ref="A6:A7"/>
    <mergeCell ref="B6:B7"/>
  </mergeCells>
  <printOptions/>
  <pageMargins left="0.75" right="0.75" top="1" bottom="1" header="0.5" footer="0.5"/>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O80"/>
  <sheetViews>
    <sheetView zoomScale="85" zoomScaleNormal="85" zoomScalePageLayoutView="0" workbookViewId="0" topLeftCell="A46">
      <selection activeCell="D9" sqref="D9:E9"/>
    </sheetView>
  </sheetViews>
  <sheetFormatPr defaultColWidth="9.140625" defaultRowHeight="12.75"/>
  <cols>
    <col min="1" max="1" width="6.00390625" style="3" customWidth="1"/>
    <col min="2" max="2" width="55.28125" style="2" customWidth="1"/>
    <col min="3" max="3" width="15.421875" style="3" customWidth="1"/>
    <col min="4" max="6" width="18.7109375" style="3" customWidth="1"/>
    <col min="7" max="7" width="7.8515625" style="3" customWidth="1"/>
    <col min="8" max="8" width="10.00390625" style="2" customWidth="1"/>
    <col min="9" max="9" width="7.28125" style="2" customWidth="1"/>
    <col min="10" max="10" width="12.28125" style="2" customWidth="1"/>
    <col min="11" max="11" width="11.7109375" style="2" customWidth="1"/>
    <col min="12" max="12" width="7.7109375" style="2" customWidth="1"/>
    <col min="13" max="14" width="6.00390625" style="2" customWidth="1"/>
    <col min="15" max="15" width="10.140625" style="3" customWidth="1"/>
    <col min="16" max="16384" width="9.140625" style="3" customWidth="1"/>
  </cols>
  <sheetData>
    <row r="1" spans="1:14" s="13" customFormat="1" ht="15">
      <c r="A1" s="20"/>
      <c r="B1" s="50"/>
      <c r="C1" s="3"/>
      <c r="H1" s="74"/>
      <c r="I1" s="74"/>
      <c r="J1" s="74"/>
      <c r="K1" s="74"/>
      <c r="L1" s="74"/>
      <c r="M1" s="74"/>
      <c r="N1" s="74"/>
    </row>
    <row r="2" spans="1:14" s="13" customFormat="1" ht="18">
      <c r="A2" s="22" t="s">
        <v>130</v>
      </c>
      <c r="B2" s="50"/>
      <c r="C2" s="3"/>
      <c r="H2" s="74"/>
      <c r="I2" s="74"/>
      <c r="J2" s="74"/>
      <c r="K2" s="74"/>
      <c r="L2" s="74"/>
      <c r="M2" s="74"/>
      <c r="N2" s="74"/>
    </row>
    <row r="3" spans="1:14" s="13" customFormat="1" ht="34.5" customHeight="1">
      <c r="A3" s="259" t="s">
        <v>281</v>
      </c>
      <c r="B3" s="259"/>
      <c r="C3" s="259"/>
      <c r="D3" s="259"/>
      <c r="E3" s="259"/>
      <c r="F3" s="259"/>
      <c r="H3" s="74"/>
      <c r="I3" s="74"/>
      <c r="J3" s="74"/>
      <c r="K3" s="74"/>
      <c r="L3" s="74"/>
      <c r="M3" s="74"/>
      <c r="N3" s="74"/>
    </row>
    <row r="4" spans="1:14" s="13" customFormat="1" ht="18">
      <c r="A4" s="257"/>
      <c r="B4" s="257"/>
      <c r="C4" s="257"/>
      <c r="D4" s="257"/>
      <c r="E4" s="257"/>
      <c r="F4" s="257"/>
      <c r="H4" s="74"/>
      <c r="I4" s="74"/>
      <c r="J4" s="74"/>
      <c r="K4" s="74"/>
      <c r="L4" s="74"/>
      <c r="M4" s="74"/>
      <c r="N4" s="74"/>
    </row>
    <row r="5" spans="1:15" s="18" customFormat="1" ht="60">
      <c r="A5" s="253" t="s">
        <v>61</v>
      </c>
      <c r="B5" s="255" t="s">
        <v>36</v>
      </c>
      <c r="C5" s="102" t="s">
        <v>243</v>
      </c>
      <c r="D5" s="102" t="s">
        <v>59</v>
      </c>
      <c r="E5" s="102" t="s">
        <v>60</v>
      </c>
      <c r="F5" s="101" t="s">
        <v>58</v>
      </c>
      <c r="H5" s="66" t="s">
        <v>171</v>
      </c>
      <c r="I5" s="66" t="s">
        <v>172</v>
      </c>
      <c r="J5" s="66" t="s">
        <v>173</v>
      </c>
      <c r="K5" s="66" t="s">
        <v>174</v>
      </c>
      <c r="L5" s="66" t="s">
        <v>175</v>
      </c>
      <c r="M5" s="66" t="s">
        <v>176</v>
      </c>
      <c r="N5" s="66" t="s">
        <v>200</v>
      </c>
      <c r="O5" s="67" t="s">
        <v>177</v>
      </c>
    </row>
    <row r="6" spans="1:15" s="13" customFormat="1" ht="15.75" thickBot="1">
      <c r="A6" s="254"/>
      <c r="B6" s="256"/>
      <c r="C6" s="101" t="s">
        <v>5</v>
      </c>
      <c r="D6" s="101" t="s">
        <v>6</v>
      </c>
      <c r="E6" s="107" t="s">
        <v>7</v>
      </c>
      <c r="F6" s="107" t="s">
        <v>8</v>
      </c>
      <c r="H6" s="2"/>
      <c r="I6" s="2"/>
      <c r="J6" s="2"/>
      <c r="K6" s="2"/>
      <c r="L6" s="2"/>
      <c r="M6" s="2"/>
      <c r="N6" s="2"/>
      <c r="O6" s="2"/>
    </row>
    <row r="7" spans="1:15" s="13" customFormat="1" ht="46.5" thickBot="1" thickTop="1">
      <c r="A7" s="23" t="s">
        <v>1</v>
      </c>
      <c r="B7" s="168" t="s">
        <v>283</v>
      </c>
      <c r="C7" s="24"/>
      <c r="D7" s="25"/>
      <c r="E7" s="25"/>
      <c r="F7" s="25"/>
      <c r="H7" s="2" t="s">
        <v>218</v>
      </c>
      <c r="I7" s="2">
        <f>ELOLAP!H7</f>
        <v>2017</v>
      </c>
      <c r="J7" s="75" t="str">
        <f>ELOLAP!I7</f>
        <v>00000000</v>
      </c>
      <c r="K7" s="74" t="str">
        <f>ELOLAP!J7</f>
        <v>20180630</v>
      </c>
      <c r="L7" s="2" t="s">
        <v>180</v>
      </c>
      <c r="M7" s="2" t="s">
        <v>199</v>
      </c>
      <c r="N7" s="76" t="s">
        <v>214</v>
      </c>
      <c r="O7" s="3" t="str">
        <f aca="true" t="shared" si="0" ref="O7:O38">H7&amp;","&amp;I7&amp;","&amp;J7&amp;","&amp;K7&amp;","&amp;L7&amp;","&amp;M7&amp;","&amp;"@"&amp;M7&amp;""&amp;N7&amp;""&amp;A7&amp;","&amp;C7&amp;","&amp;D7&amp;","&amp;E7&amp;","&amp;F7</f>
        <v>R29,2017,00000000,20180630,E,TEL,@TEL00301,,,,</v>
      </c>
    </row>
    <row r="8" spans="1:15" s="21" customFormat="1" ht="30.75" thickTop="1">
      <c r="A8" s="26" t="s">
        <v>2</v>
      </c>
      <c r="B8" s="11" t="s">
        <v>132</v>
      </c>
      <c r="C8" s="27" t="s">
        <v>239</v>
      </c>
      <c r="D8" s="15" t="s">
        <v>197</v>
      </c>
      <c r="E8" s="15" t="s">
        <v>197</v>
      </c>
      <c r="F8" s="28"/>
      <c r="H8" s="2" t="s">
        <v>218</v>
      </c>
      <c r="I8" s="2">
        <f>I7</f>
        <v>2017</v>
      </c>
      <c r="J8" s="75" t="str">
        <f>J7</f>
        <v>00000000</v>
      </c>
      <c r="K8" s="74" t="str">
        <f>K7</f>
        <v>20180630</v>
      </c>
      <c r="L8" s="2" t="s">
        <v>180</v>
      </c>
      <c r="M8" s="2" t="s">
        <v>199</v>
      </c>
      <c r="N8" s="74" t="str">
        <f aca="true" t="shared" si="1" ref="N8:N39">N7</f>
        <v>003</v>
      </c>
      <c r="O8" s="3" t="str">
        <f t="shared" si="0"/>
        <v>R29,2017,00000000,20180630,E,TEL,@TEL00302,FIOK,USD,USD,</v>
      </c>
    </row>
    <row r="9" spans="1:15" s="13" customFormat="1" ht="45">
      <c r="A9" s="7" t="s">
        <v>3</v>
      </c>
      <c r="B9" s="14" t="s">
        <v>141</v>
      </c>
      <c r="C9" s="9" t="str">
        <f>C8</f>
        <v>FIOK</v>
      </c>
      <c r="D9" s="15" t="s">
        <v>294</v>
      </c>
      <c r="E9" s="15" t="s">
        <v>300</v>
      </c>
      <c r="F9" s="28"/>
      <c r="H9" s="2" t="s">
        <v>218</v>
      </c>
      <c r="I9" s="2">
        <f aca="true" t="shared" si="2" ref="I9:I73">I8</f>
        <v>2017</v>
      </c>
      <c r="J9" s="75" t="str">
        <f aca="true" t="shared" si="3" ref="J9:J73">J8</f>
        <v>00000000</v>
      </c>
      <c r="K9" s="74" t="str">
        <f aca="true" t="shared" si="4" ref="K9:K73">K8</f>
        <v>20180630</v>
      </c>
      <c r="L9" s="2" t="s">
        <v>180</v>
      </c>
      <c r="M9" s="2" t="s">
        <v>199</v>
      </c>
      <c r="N9" s="74" t="str">
        <f t="shared" si="1"/>
        <v>003</v>
      </c>
      <c r="O9" s="3" t="str">
        <f t="shared" si="0"/>
        <v>R29,2017,00000000,20180630,E,TEL,@TEL00303,FIOK,20161231,20171231,</v>
      </c>
    </row>
    <row r="10" spans="1:15" s="13" customFormat="1" ht="120">
      <c r="A10" s="23" t="s">
        <v>20</v>
      </c>
      <c r="B10" s="168" t="s">
        <v>274</v>
      </c>
      <c r="C10" s="24"/>
      <c r="D10" s="25"/>
      <c r="E10" s="25"/>
      <c r="F10" s="25"/>
      <c r="H10" s="2" t="s">
        <v>218</v>
      </c>
      <c r="I10" s="2">
        <f t="shared" si="2"/>
        <v>2017</v>
      </c>
      <c r="J10" s="75" t="str">
        <f t="shared" si="3"/>
        <v>00000000</v>
      </c>
      <c r="K10" s="74" t="str">
        <f t="shared" si="4"/>
        <v>20180630</v>
      </c>
      <c r="L10" s="2" t="s">
        <v>180</v>
      </c>
      <c r="M10" s="2" t="s">
        <v>199</v>
      </c>
      <c r="N10" s="74" t="str">
        <f t="shared" si="1"/>
        <v>003</v>
      </c>
      <c r="O10" s="3" t="str">
        <f t="shared" si="0"/>
        <v>R29,2017,00000000,20180630,E,TEL,@TEL00304,,,,</v>
      </c>
    </row>
    <row r="11" spans="1:15" ht="30">
      <c r="A11" s="7" t="s">
        <v>21</v>
      </c>
      <c r="B11" s="169" t="s">
        <v>261</v>
      </c>
      <c r="C11" s="9"/>
      <c r="D11" s="29"/>
      <c r="E11" s="4"/>
      <c r="F11" s="30"/>
      <c r="H11" s="2" t="s">
        <v>218</v>
      </c>
      <c r="I11" s="2">
        <f t="shared" si="2"/>
        <v>2017</v>
      </c>
      <c r="J11" s="75" t="str">
        <f t="shared" si="3"/>
        <v>00000000</v>
      </c>
      <c r="K11" s="74" t="str">
        <f t="shared" si="4"/>
        <v>20180630</v>
      </c>
      <c r="L11" s="2" t="s">
        <v>180</v>
      </c>
      <c r="M11" s="2" t="s">
        <v>199</v>
      </c>
      <c r="N11" s="74" t="str">
        <f t="shared" si="1"/>
        <v>003</v>
      </c>
      <c r="O11" s="3" t="str">
        <f t="shared" si="0"/>
        <v>R29,2017,00000000,20180630,E,TEL,@TEL00305,,,,</v>
      </c>
    </row>
    <row r="12" spans="1:15" ht="63.75">
      <c r="A12" s="5" t="s">
        <v>22</v>
      </c>
      <c r="B12" s="190" t="s">
        <v>309</v>
      </c>
      <c r="C12" s="9"/>
      <c r="D12" s="31"/>
      <c r="E12" s="31"/>
      <c r="F12" s="30"/>
      <c r="H12" s="2" t="s">
        <v>218</v>
      </c>
      <c r="I12" s="2">
        <f t="shared" si="2"/>
        <v>2017</v>
      </c>
      <c r="J12" s="75" t="str">
        <f t="shared" si="3"/>
        <v>00000000</v>
      </c>
      <c r="K12" s="74" t="str">
        <f t="shared" si="4"/>
        <v>20180630</v>
      </c>
      <c r="L12" s="2" t="s">
        <v>180</v>
      </c>
      <c r="M12" s="2" t="s">
        <v>199</v>
      </c>
      <c r="N12" s="74" t="str">
        <f t="shared" si="1"/>
        <v>003</v>
      </c>
      <c r="O12" s="3" t="str">
        <f t="shared" si="0"/>
        <v>R29,2017,00000000,20180630,E,TEL,@TEL00306,,,,</v>
      </c>
    </row>
    <row r="13" spans="1:15" ht="45">
      <c r="A13" s="7" t="s">
        <v>23</v>
      </c>
      <c r="B13" s="90" t="s">
        <v>142</v>
      </c>
      <c r="C13" s="9"/>
      <c r="D13" s="29"/>
      <c r="E13" s="4"/>
      <c r="F13" s="30"/>
      <c r="H13" s="2" t="s">
        <v>218</v>
      </c>
      <c r="I13" s="2">
        <f t="shared" si="2"/>
        <v>2017</v>
      </c>
      <c r="J13" s="75" t="str">
        <f t="shared" si="3"/>
        <v>00000000</v>
      </c>
      <c r="K13" s="74" t="str">
        <f t="shared" si="4"/>
        <v>20180630</v>
      </c>
      <c r="L13" s="2" t="s">
        <v>180</v>
      </c>
      <c r="M13" s="2" t="s">
        <v>199</v>
      </c>
      <c r="N13" s="74" t="str">
        <f t="shared" si="1"/>
        <v>003</v>
      </c>
      <c r="O13" s="3" t="str">
        <f t="shared" si="0"/>
        <v>R29,2017,00000000,20180630,E,TEL,@TEL00307,,,,</v>
      </c>
    </row>
    <row r="14" spans="1:15" ht="63.75">
      <c r="A14" s="7" t="s">
        <v>24</v>
      </c>
      <c r="B14" s="190" t="s">
        <v>310</v>
      </c>
      <c r="C14" s="9"/>
      <c r="D14" s="31"/>
      <c r="E14" s="4"/>
      <c r="F14" s="30"/>
      <c r="H14" s="2" t="s">
        <v>218</v>
      </c>
      <c r="I14" s="2">
        <f t="shared" si="2"/>
        <v>2017</v>
      </c>
      <c r="J14" s="75" t="str">
        <f t="shared" si="3"/>
        <v>00000000</v>
      </c>
      <c r="K14" s="74" t="str">
        <f t="shared" si="4"/>
        <v>20180630</v>
      </c>
      <c r="L14" s="2" t="s">
        <v>180</v>
      </c>
      <c r="M14" s="2" t="s">
        <v>199</v>
      </c>
      <c r="N14" s="74" t="str">
        <f t="shared" si="1"/>
        <v>003</v>
      </c>
      <c r="O14" s="3" t="str">
        <f t="shared" si="0"/>
        <v>R29,2017,00000000,20180630,E,TEL,@TEL00308,,,,</v>
      </c>
    </row>
    <row r="15" spans="1:15" s="13" customFormat="1" ht="30">
      <c r="A15" s="23" t="s">
        <v>25</v>
      </c>
      <c r="B15" s="89" t="s">
        <v>282</v>
      </c>
      <c r="C15" s="24"/>
      <c r="D15" s="25"/>
      <c r="E15" s="25"/>
      <c r="F15" s="25"/>
      <c r="H15" s="2" t="s">
        <v>218</v>
      </c>
      <c r="I15" s="2">
        <f t="shared" si="2"/>
        <v>2017</v>
      </c>
      <c r="J15" s="75" t="str">
        <f t="shared" si="3"/>
        <v>00000000</v>
      </c>
      <c r="K15" s="74" t="str">
        <f t="shared" si="4"/>
        <v>20180630</v>
      </c>
      <c r="L15" s="2" t="s">
        <v>180</v>
      </c>
      <c r="M15" s="2" t="s">
        <v>199</v>
      </c>
      <c r="N15" s="74" t="str">
        <f t="shared" si="1"/>
        <v>003</v>
      </c>
      <c r="O15" s="3" t="str">
        <f t="shared" si="0"/>
        <v>R29,2017,00000000,20180630,E,TEL,@TEL00309,,,,</v>
      </c>
    </row>
    <row r="16" spans="1:15" s="10" customFormat="1" ht="60">
      <c r="A16" s="5" t="s">
        <v>26</v>
      </c>
      <c r="B16" s="91" t="s">
        <v>133</v>
      </c>
      <c r="C16" s="32"/>
      <c r="D16" s="6"/>
      <c r="E16" s="6"/>
      <c r="F16" s="33"/>
      <c r="H16" s="2" t="s">
        <v>218</v>
      </c>
      <c r="I16" s="2">
        <f t="shared" si="2"/>
        <v>2017</v>
      </c>
      <c r="J16" s="75" t="str">
        <f t="shared" si="3"/>
        <v>00000000</v>
      </c>
      <c r="K16" s="74" t="str">
        <f t="shared" si="4"/>
        <v>20180630</v>
      </c>
      <c r="L16" s="2" t="s">
        <v>180</v>
      </c>
      <c r="M16" s="2" t="s">
        <v>199</v>
      </c>
      <c r="N16" s="74" t="str">
        <f t="shared" si="1"/>
        <v>003</v>
      </c>
      <c r="O16" s="3" t="str">
        <f t="shared" si="0"/>
        <v>R29,2017,00000000,20180630,E,TEL,@TEL00310,,,,</v>
      </c>
    </row>
    <row r="17" spans="1:15" s="10" customFormat="1" ht="30">
      <c r="A17" s="5" t="s">
        <v>27</v>
      </c>
      <c r="B17" s="169" t="s">
        <v>284</v>
      </c>
      <c r="C17" s="9"/>
      <c r="D17" s="34"/>
      <c r="E17" s="34"/>
      <c r="F17" s="33"/>
      <c r="H17" s="2" t="s">
        <v>218</v>
      </c>
      <c r="I17" s="2">
        <f t="shared" si="2"/>
        <v>2017</v>
      </c>
      <c r="J17" s="75" t="str">
        <f t="shared" si="3"/>
        <v>00000000</v>
      </c>
      <c r="K17" s="74" t="str">
        <f t="shared" si="4"/>
        <v>20180630</v>
      </c>
      <c r="L17" s="2" t="s">
        <v>180</v>
      </c>
      <c r="M17" s="2" t="s">
        <v>199</v>
      </c>
      <c r="N17" s="74" t="str">
        <f t="shared" si="1"/>
        <v>003</v>
      </c>
      <c r="O17" s="3" t="str">
        <f t="shared" si="0"/>
        <v>R29,2017,00000000,20180630,E,TEL,@TEL00311,,,,</v>
      </c>
    </row>
    <row r="18" spans="1:15" s="13" customFormat="1" ht="75">
      <c r="A18" s="23" t="s">
        <v>28</v>
      </c>
      <c r="B18" s="168" t="s">
        <v>285</v>
      </c>
      <c r="C18" s="24"/>
      <c r="D18" s="25"/>
      <c r="E18" s="25"/>
      <c r="F18" s="25"/>
      <c r="H18" s="2" t="s">
        <v>218</v>
      </c>
      <c r="I18" s="2">
        <f t="shared" si="2"/>
        <v>2017</v>
      </c>
      <c r="J18" s="75" t="str">
        <f t="shared" si="3"/>
        <v>00000000</v>
      </c>
      <c r="K18" s="74" t="str">
        <f t="shared" si="4"/>
        <v>20180630</v>
      </c>
      <c r="L18" s="2" t="s">
        <v>180</v>
      </c>
      <c r="M18" s="2" t="s">
        <v>199</v>
      </c>
      <c r="N18" s="74" t="str">
        <f t="shared" si="1"/>
        <v>003</v>
      </c>
      <c r="O18" s="3" t="str">
        <f t="shared" si="0"/>
        <v>R29,2017,00000000,20180630,E,TEL,@TEL00312,,,,</v>
      </c>
    </row>
    <row r="19" spans="1:15" s="13" customFormat="1" ht="15">
      <c r="A19" s="15" t="s">
        <v>29</v>
      </c>
      <c r="B19" s="8" t="s">
        <v>0</v>
      </c>
      <c r="C19" s="32"/>
      <c r="D19" s="15"/>
      <c r="E19" s="15"/>
      <c r="F19" s="81"/>
      <c r="H19" s="2" t="s">
        <v>218</v>
      </c>
      <c r="I19" s="2">
        <f t="shared" si="2"/>
        <v>2017</v>
      </c>
      <c r="J19" s="75" t="str">
        <f t="shared" si="3"/>
        <v>00000000</v>
      </c>
      <c r="K19" s="74" t="str">
        <f t="shared" si="4"/>
        <v>20180630</v>
      </c>
      <c r="L19" s="2" t="s">
        <v>180</v>
      </c>
      <c r="M19" s="2" t="s">
        <v>199</v>
      </c>
      <c r="N19" s="74" t="str">
        <f t="shared" si="1"/>
        <v>003</v>
      </c>
      <c r="O19" s="3" t="str">
        <f t="shared" si="0"/>
        <v>R29,2017,00000000,20180630,E,TEL,@TEL00313,,,,</v>
      </c>
    </row>
    <row r="20" spans="1:15" s="13" customFormat="1" ht="30">
      <c r="A20" s="195" t="s">
        <v>30</v>
      </c>
      <c r="B20" s="6" t="s">
        <v>65</v>
      </c>
      <c r="C20" s="9"/>
      <c r="D20" s="196"/>
      <c r="E20" s="15"/>
      <c r="F20" s="81"/>
      <c r="H20" s="2" t="s">
        <v>218</v>
      </c>
      <c r="I20" s="2">
        <f t="shared" si="2"/>
        <v>2017</v>
      </c>
      <c r="J20" s="75" t="str">
        <f t="shared" si="3"/>
        <v>00000000</v>
      </c>
      <c r="K20" s="74" t="str">
        <f t="shared" si="4"/>
        <v>20180630</v>
      </c>
      <c r="L20" s="2" t="s">
        <v>180</v>
      </c>
      <c r="M20" s="2" t="s">
        <v>199</v>
      </c>
      <c r="N20" s="74" t="str">
        <f t="shared" si="1"/>
        <v>003</v>
      </c>
      <c r="O20" s="3" t="str">
        <f t="shared" si="0"/>
        <v>R29,2017,00000000,20180630,E,TEL,@TEL00314,,,,</v>
      </c>
    </row>
    <row r="21" spans="1:15" ht="15">
      <c r="A21" s="15" t="s">
        <v>31</v>
      </c>
      <c r="B21" s="8" t="s">
        <v>14</v>
      </c>
      <c r="C21" s="37"/>
      <c r="D21" s="38"/>
      <c r="E21" s="8"/>
      <c r="F21" s="82"/>
      <c r="H21" s="2" t="s">
        <v>218</v>
      </c>
      <c r="I21" s="2">
        <f t="shared" si="2"/>
        <v>2017</v>
      </c>
      <c r="J21" s="75" t="str">
        <f t="shared" si="3"/>
        <v>00000000</v>
      </c>
      <c r="K21" s="74" t="str">
        <f t="shared" si="4"/>
        <v>20180630</v>
      </c>
      <c r="L21" s="2" t="s">
        <v>180</v>
      </c>
      <c r="M21" s="2" t="s">
        <v>199</v>
      </c>
      <c r="N21" s="74" t="str">
        <f t="shared" si="1"/>
        <v>003</v>
      </c>
      <c r="O21" s="3" t="str">
        <f t="shared" si="0"/>
        <v>R29,2017,00000000,20180630,E,TEL,@TEL00315,,,,</v>
      </c>
    </row>
    <row r="22" spans="1:15" ht="15">
      <c r="A22" s="195" t="s">
        <v>39</v>
      </c>
      <c r="B22" s="8" t="s">
        <v>146</v>
      </c>
      <c r="C22" s="32"/>
      <c r="D22" s="34"/>
      <c r="E22" s="8"/>
      <c r="F22" s="82"/>
      <c r="G22" s="16"/>
      <c r="H22" s="2" t="s">
        <v>218</v>
      </c>
      <c r="I22" s="2">
        <f t="shared" si="2"/>
        <v>2017</v>
      </c>
      <c r="J22" s="75" t="str">
        <f t="shared" si="3"/>
        <v>00000000</v>
      </c>
      <c r="K22" s="74" t="str">
        <f t="shared" si="4"/>
        <v>20180630</v>
      </c>
      <c r="L22" s="2" t="s">
        <v>180</v>
      </c>
      <c r="M22" s="2" t="s">
        <v>199</v>
      </c>
      <c r="N22" s="74" t="str">
        <f t="shared" si="1"/>
        <v>003</v>
      </c>
      <c r="O22" s="3" t="str">
        <f t="shared" si="0"/>
        <v>R29,2017,00000000,20180630,E,TEL,@TEL00316,,,,</v>
      </c>
    </row>
    <row r="23" spans="1:15" ht="15">
      <c r="A23" s="195" t="s">
        <v>67</v>
      </c>
      <c r="B23" s="8" t="s">
        <v>15</v>
      </c>
      <c r="C23" s="32"/>
      <c r="D23" s="34"/>
      <c r="E23" s="8"/>
      <c r="F23" s="82"/>
      <c r="G23" s="16"/>
      <c r="H23" s="2" t="s">
        <v>218</v>
      </c>
      <c r="I23" s="2">
        <f t="shared" si="2"/>
        <v>2017</v>
      </c>
      <c r="J23" s="75" t="str">
        <f t="shared" si="3"/>
        <v>00000000</v>
      </c>
      <c r="K23" s="74" t="str">
        <f t="shared" si="4"/>
        <v>20180630</v>
      </c>
      <c r="L23" s="2" t="s">
        <v>180</v>
      </c>
      <c r="M23" s="2" t="s">
        <v>199</v>
      </c>
      <c r="N23" s="74" t="str">
        <f t="shared" si="1"/>
        <v>003</v>
      </c>
      <c r="O23" s="3" t="str">
        <f t="shared" si="0"/>
        <v>R29,2017,00000000,20180630,E,TEL,@TEL00317,,,,</v>
      </c>
    </row>
    <row r="24" spans="1:15" ht="30">
      <c r="A24" s="15" t="s">
        <v>68</v>
      </c>
      <c r="B24" s="14" t="s">
        <v>37</v>
      </c>
      <c r="C24" s="32"/>
      <c r="D24" s="34"/>
      <c r="E24" s="8"/>
      <c r="F24" s="82"/>
      <c r="H24" s="2" t="s">
        <v>218</v>
      </c>
      <c r="I24" s="2">
        <f t="shared" si="2"/>
        <v>2017</v>
      </c>
      <c r="J24" s="75" t="str">
        <f t="shared" si="3"/>
        <v>00000000</v>
      </c>
      <c r="K24" s="74" t="str">
        <f t="shared" si="4"/>
        <v>20180630</v>
      </c>
      <c r="L24" s="2" t="s">
        <v>180</v>
      </c>
      <c r="M24" s="2" t="s">
        <v>199</v>
      </c>
      <c r="N24" s="74" t="str">
        <f t="shared" si="1"/>
        <v>003</v>
      </c>
      <c r="O24" s="3" t="str">
        <f t="shared" si="0"/>
        <v>R29,2017,00000000,20180630,E,TEL,@TEL00318,,,,</v>
      </c>
    </row>
    <row r="25" spans="1:15" ht="15">
      <c r="A25" s="197" t="s">
        <v>86</v>
      </c>
      <c r="B25" s="95" t="s">
        <v>165</v>
      </c>
      <c r="C25" s="32"/>
      <c r="D25" s="34"/>
      <c r="E25" s="8"/>
      <c r="F25" s="82"/>
      <c r="H25" s="2" t="s">
        <v>218</v>
      </c>
      <c r="I25" s="2">
        <f t="shared" si="2"/>
        <v>2017</v>
      </c>
      <c r="J25" s="75" t="str">
        <f t="shared" si="3"/>
        <v>00000000</v>
      </c>
      <c r="K25" s="74" t="str">
        <f t="shared" si="4"/>
        <v>20180630</v>
      </c>
      <c r="L25" s="2" t="s">
        <v>180</v>
      </c>
      <c r="M25" s="2" t="s">
        <v>199</v>
      </c>
      <c r="N25" s="74" t="str">
        <f t="shared" si="1"/>
        <v>003</v>
      </c>
      <c r="O25" s="3" t="str">
        <f t="shared" si="0"/>
        <v>R29,2017,00000000,20180630,E,TEL,@TEL00319,,,,</v>
      </c>
    </row>
    <row r="26" spans="1:15" s="13" customFormat="1" ht="60">
      <c r="A26" s="171" t="s">
        <v>87</v>
      </c>
      <c r="B26" s="172" t="s">
        <v>279</v>
      </c>
      <c r="C26" s="83"/>
      <c r="D26" s="84"/>
      <c r="E26" s="84"/>
      <c r="F26" s="84"/>
      <c r="H26" s="2" t="s">
        <v>218</v>
      </c>
      <c r="I26" s="2">
        <f t="shared" si="2"/>
        <v>2017</v>
      </c>
      <c r="J26" s="75" t="str">
        <f t="shared" si="3"/>
        <v>00000000</v>
      </c>
      <c r="K26" s="74" t="str">
        <f t="shared" si="4"/>
        <v>20180630</v>
      </c>
      <c r="L26" s="2" t="s">
        <v>180</v>
      </c>
      <c r="M26" s="2" t="s">
        <v>199</v>
      </c>
      <c r="N26" s="74" t="str">
        <f t="shared" si="1"/>
        <v>003</v>
      </c>
      <c r="O26" s="3" t="str">
        <f t="shared" si="0"/>
        <v>R29,2017,00000000,20180630,E,TEL,@TEL00320,,,,</v>
      </c>
    </row>
    <row r="27" spans="1:15" ht="15">
      <c r="A27" s="193" t="s">
        <v>88</v>
      </c>
      <c r="B27" s="98" t="s">
        <v>76</v>
      </c>
      <c r="C27" s="32"/>
      <c r="D27" s="85"/>
      <c r="E27" s="85"/>
      <c r="F27" s="98"/>
      <c r="H27" s="2" t="s">
        <v>218</v>
      </c>
      <c r="I27" s="2">
        <f t="shared" si="2"/>
        <v>2017</v>
      </c>
      <c r="J27" s="75" t="str">
        <f t="shared" si="3"/>
        <v>00000000</v>
      </c>
      <c r="K27" s="74" t="str">
        <f t="shared" si="4"/>
        <v>20180630</v>
      </c>
      <c r="L27" s="2" t="s">
        <v>180</v>
      </c>
      <c r="M27" s="2" t="s">
        <v>199</v>
      </c>
      <c r="N27" s="74" t="str">
        <f t="shared" si="1"/>
        <v>003</v>
      </c>
      <c r="O27" s="3" t="str">
        <f t="shared" si="0"/>
        <v>R29,2017,00000000,20180630,E,TEL,@TEL00321,,,,</v>
      </c>
    </row>
    <row r="28" spans="1:15" s="46" customFormat="1" ht="15">
      <c r="A28" s="194" t="s">
        <v>89</v>
      </c>
      <c r="B28" s="187" t="s">
        <v>311</v>
      </c>
      <c r="C28" s="32"/>
      <c r="D28" s="82"/>
      <c r="E28" s="82"/>
      <c r="F28" s="8"/>
      <c r="H28" s="2" t="s">
        <v>218</v>
      </c>
      <c r="I28" s="2">
        <f t="shared" si="2"/>
        <v>2017</v>
      </c>
      <c r="J28" s="75" t="str">
        <f t="shared" si="3"/>
        <v>00000000</v>
      </c>
      <c r="K28" s="74" t="str">
        <f t="shared" si="4"/>
        <v>20180630</v>
      </c>
      <c r="L28" s="2" t="s">
        <v>180</v>
      </c>
      <c r="M28" s="2" t="s">
        <v>199</v>
      </c>
      <c r="N28" s="74" t="str">
        <f t="shared" si="1"/>
        <v>003</v>
      </c>
      <c r="O28" s="3" t="str">
        <f t="shared" si="0"/>
        <v>R29,2017,00000000,20180630,E,TEL,@TEL00322,,,,</v>
      </c>
    </row>
    <row r="29" spans="1:15" s="19" customFormat="1" ht="27">
      <c r="A29" s="193" t="s">
        <v>90</v>
      </c>
      <c r="B29" s="188" t="s">
        <v>313</v>
      </c>
      <c r="C29" s="32"/>
      <c r="D29" s="82"/>
      <c r="E29" s="82"/>
      <c r="F29" s="8"/>
      <c r="H29" s="2" t="s">
        <v>218</v>
      </c>
      <c r="I29" s="2">
        <f t="shared" si="2"/>
        <v>2017</v>
      </c>
      <c r="J29" s="75" t="str">
        <f t="shared" si="3"/>
        <v>00000000</v>
      </c>
      <c r="K29" s="74" t="str">
        <f t="shared" si="4"/>
        <v>20180630</v>
      </c>
      <c r="L29" s="2" t="s">
        <v>180</v>
      </c>
      <c r="M29" s="2" t="s">
        <v>199</v>
      </c>
      <c r="N29" s="74" t="str">
        <f t="shared" si="1"/>
        <v>003</v>
      </c>
      <c r="O29" s="3" t="str">
        <f t="shared" si="0"/>
        <v>R29,2017,00000000,20180630,E,TEL,@TEL00323,,,,</v>
      </c>
    </row>
    <row r="30" spans="1:15" s="19" customFormat="1" ht="15">
      <c r="A30" s="194" t="s">
        <v>91</v>
      </c>
      <c r="B30" s="200" t="s">
        <v>306</v>
      </c>
      <c r="C30" s="32"/>
      <c r="D30" s="82"/>
      <c r="E30" s="82"/>
      <c r="F30" s="8"/>
      <c r="H30" s="2" t="s">
        <v>218</v>
      </c>
      <c r="I30" s="2">
        <f t="shared" si="2"/>
        <v>2017</v>
      </c>
      <c r="J30" s="75" t="str">
        <f t="shared" si="3"/>
        <v>00000000</v>
      </c>
      <c r="K30" s="74" t="str">
        <f t="shared" si="4"/>
        <v>20180630</v>
      </c>
      <c r="L30" s="2" t="s">
        <v>180</v>
      </c>
      <c r="M30" s="2" t="s">
        <v>199</v>
      </c>
      <c r="N30" s="74" t="str">
        <f t="shared" si="1"/>
        <v>003</v>
      </c>
      <c r="O30" s="3" t="str">
        <f t="shared" si="0"/>
        <v>R29,2017,00000000,20180630,E,TEL,@TEL00324,,,,</v>
      </c>
    </row>
    <row r="31" spans="1:15" s="13" customFormat="1" ht="45">
      <c r="A31" s="23" t="s">
        <v>92</v>
      </c>
      <c r="B31" s="89" t="s">
        <v>138</v>
      </c>
      <c r="C31" s="24"/>
      <c r="D31" s="25"/>
      <c r="E31" s="25"/>
      <c r="F31" s="25"/>
      <c r="H31" s="2" t="s">
        <v>218</v>
      </c>
      <c r="I31" s="2">
        <f t="shared" si="2"/>
        <v>2017</v>
      </c>
      <c r="J31" s="75" t="str">
        <f t="shared" si="3"/>
        <v>00000000</v>
      </c>
      <c r="K31" s="74" t="str">
        <f t="shared" si="4"/>
        <v>20180630</v>
      </c>
      <c r="L31" s="2" t="s">
        <v>180</v>
      </c>
      <c r="M31" s="2" t="s">
        <v>199</v>
      </c>
      <c r="N31" s="74" t="str">
        <f t="shared" si="1"/>
        <v>003</v>
      </c>
      <c r="O31" s="3" t="str">
        <f t="shared" si="0"/>
        <v>R29,2017,00000000,20180630,E,TEL,@TEL00325,,,,</v>
      </c>
    </row>
    <row r="32" spans="1:15" ht="15">
      <c r="A32" s="15" t="s">
        <v>93</v>
      </c>
      <c r="B32" s="8" t="s">
        <v>225</v>
      </c>
      <c r="C32" s="9" t="str">
        <f>C8</f>
        <v>FIOK</v>
      </c>
      <c r="D32" s="34">
        <v>650000</v>
      </c>
      <c r="E32" s="4">
        <v>680000</v>
      </c>
      <c r="F32" s="30"/>
      <c r="H32" s="2" t="s">
        <v>218</v>
      </c>
      <c r="I32" s="2">
        <f t="shared" si="2"/>
        <v>2017</v>
      </c>
      <c r="J32" s="75" t="str">
        <f t="shared" si="3"/>
        <v>00000000</v>
      </c>
      <c r="K32" s="74" t="str">
        <f t="shared" si="4"/>
        <v>20180630</v>
      </c>
      <c r="L32" s="2" t="s">
        <v>180</v>
      </c>
      <c r="M32" s="2" t="s">
        <v>199</v>
      </c>
      <c r="N32" s="74" t="str">
        <f t="shared" si="1"/>
        <v>003</v>
      </c>
      <c r="O32" s="3" t="str">
        <f t="shared" si="0"/>
        <v>R29,2017,00000000,20180630,E,TEL,@TEL00326,FIOK,650000,680000,</v>
      </c>
    </row>
    <row r="33" spans="1:15" s="19" customFormat="1" ht="15">
      <c r="A33" s="7" t="s">
        <v>94</v>
      </c>
      <c r="B33" s="6" t="s">
        <v>152</v>
      </c>
      <c r="C33" s="32" t="str">
        <f>C32</f>
        <v>FIOK</v>
      </c>
      <c r="D33" s="44"/>
      <c r="E33" s="30"/>
      <c r="F33" s="8">
        <v>30000</v>
      </c>
      <c r="H33" s="2" t="s">
        <v>218</v>
      </c>
      <c r="I33" s="2">
        <f t="shared" si="2"/>
        <v>2017</v>
      </c>
      <c r="J33" s="75" t="str">
        <f t="shared" si="3"/>
        <v>00000000</v>
      </c>
      <c r="K33" s="74" t="str">
        <f t="shared" si="4"/>
        <v>20180630</v>
      </c>
      <c r="L33" s="2" t="s">
        <v>180</v>
      </c>
      <c r="M33" s="2" t="s">
        <v>199</v>
      </c>
      <c r="N33" s="74" t="str">
        <f t="shared" si="1"/>
        <v>003</v>
      </c>
      <c r="O33" s="3" t="str">
        <f t="shared" si="0"/>
        <v>R29,2017,00000000,20180630,E,TEL,@TEL00327,FIOK,,,30000</v>
      </c>
    </row>
    <row r="34" spans="1:15" s="13" customFormat="1" ht="75">
      <c r="A34" s="23" t="s">
        <v>95</v>
      </c>
      <c r="B34" s="172" t="s">
        <v>269</v>
      </c>
      <c r="C34" s="24"/>
      <c r="D34" s="25"/>
      <c r="E34" s="25"/>
      <c r="F34" s="25"/>
      <c r="H34" s="2" t="s">
        <v>218</v>
      </c>
      <c r="I34" s="2">
        <f t="shared" si="2"/>
        <v>2017</v>
      </c>
      <c r="J34" s="75" t="str">
        <f t="shared" si="3"/>
        <v>00000000</v>
      </c>
      <c r="K34" s="74" t="str">
        <f t="shared" si="4"/>
        <v>20180630</v>
      </c>
      <c r="L34" s="2" t="s">
        <v>180</v>
      </c>
      <c r="M34" s="2" t="s">
        <v>199</v>
      </c>
      <c r="N34" s="74" t="str">
        <f t="shared" si="1"/>
        <v>003</v>
      </c>
      <c r="O34" s="3" t="str">
        <f t="shared" si="0"/>
        <v>R29,2017,00000000,20180630,E,TEL,@TEL00328,,,,</v>
      </c>
    </row>
    <row r="35" spans="1:15" ht="15">
      <c r="A35" s="7" t="s">
        <v>96</v>
      </c>
      <c r="B35" s="6" t="s">
        <v>69</v>
      </c>
      <c r="C35" s="32" t="str">
        <f>C8</f>
        <v>FIOK</v>
      </c>
      <c r="D35" s="47"/>
      <c r="E35" s="30"/>
      <c r="F35" s="8"/>
      <c r="H35" s="2" t="s">
        <v>218</v>
      </c>
      <c r="I35" s="2">
        <f t="shared" si="2"/>
        <v>2017</v>
      </c>
      <c r="J35" s="75" t="str">
        <f t="shared" si="3"/>
        <v>00000000</v>
      </c>
      <c r="K35" s="74" t="str">
        <f t="shared" si="4"/>
        <v>20180630</v>
      </c>
      <c r="L35" s="2" t="s">
        <v>180</v>
      </c>
      <c r="M35" s="2" t="s">
        <v>199</v>
      </c>
      <c r="N35" s="74" t="str">
        <f t="shared" si="1"/>
        <v>003</v>
      </c>
      <c r="O35" s="3" t="str">
        <f t="shared" si="0"/>
        <v>R29,2017,00000000,20180630,E,TEL,@TEL00329,FIOK,,,</v>
      </c>
    </row>
    <row r="36" spans="1:15" ht="30">
      <c r="A36" s="7" t="s">
        <v>97</v>
      </c>
      <c r="B36" s="170" t="s">
        <v>255</v>
      </c>
      <c r="C36" s="32" t="str">
        <f aca="true" t="shared" si="5" ref="C36:C51">C35</f>
        <v>FIOK</v>
      </c>
      <c r="D36" s="47"/>
      <c r="E36" s="30"/>
      <c r="F36" s="8"/>
      <c r="H36" s="2" t="s">
        <v>218</v>
      </c>
      <c r="I36" s="2">
        <f t="shared" si="2"/>
        <v>2017</v>
      </c>
      <c r="J36" s="75" t="str">
        <f t="shared" si="3"/>
        <v>00000000</v>
      </c>
      <c r="K36" s="74" t="str">
        <f t="shared" si="4"/>
        <v>20180630</v>
      </c>
      <c r="L36" s="2" t="s">
        <v>180</v>
      </c>
      <c r="M36" s="2" t="s">
        <v>199</v>
      </c>
      <c r="N36" s="74" t="str">
        <f t="shared" si="1"/>
        <v>003</v>
      </c>
      <c r="O36" s="3" t="str">
        <f t="shared" si="0"/>
        <v>R29,2017,00000000,20180630,E,TEL,@TEL00330,FIOK,,,</v>
      </c>
    </row>
    <row r="37" spans="1:15" ht="30">
      <c r="A37" s="7" t="s">
        <v>98</v>
      </c>
      <c r="B37" s="6" t="s">
        <v>70</v>
      </c>
      <c r="C37" s="32" t="str">
        <f t="shared" si="5"/>
        <v>FIOK</v>
      </c>
      <c r="D37" s="47"/>
      <c r="E37" s="30"/>
      <c r="F37" s="8">
        <v>20</v>
      </c>
      <c r="H37" s="2" t="s">
        <v>218</v>
      </c>
      <c r="I37" s="2">
        <f t="shared" si="2"/>
        <v>2017</v>
      </c>
      <c r="J37" s="75" t="str">
        <f t="shared" si="3"/>
        <v>00000000</v>
      </c>
      <c r="K37" s="74" t="str">
        <f t="shared" si="4"/>
        <v>20180630</v>
      </c>
      <c r="L37" s="2" t="s">
        <v>180</v>
      </c>
      <c r="M37" s="2" t="s">
        <v>199</v>
      </c>
      <c r="N37" s="74" t="str">
        <f t="shared" si="1"/>
        <v>003</v>
      </c>
      <c r="O37" s="3" t="str">
        <f t="shared" si="0"/>
        <v>R29,2017,00000000,20180630,E,TEL,@TEL00331,FIOK,,,20</v>
      </c>
    </row>
    <row r="38" spans="1:15" ht="30">
      <c r="A38" s="7" t="s">
        <v>99</v>
      </c>
      <c r="B38" s="11" t="s">
        <v>226</v>
      </c>
      <c r="C38" s="32" t="str">
        <f t="shared" si="5"/>
        <v>FIOK</v>
      </c>
      <c r="D38" s="47"/>
      <c r="E38" s="30"/>
      <c r="F38" s="8"/>
      <c r="H38" s="2" t="s">
        <v>218</v>
      </c>
      <c r="I38" s="2">
        <f t="shared" si="2"/>
        <v>2017</v>
      </c>
      <c r="J38" s="75" t="str">
        <f t="shared" si="3"/>
        <v>00000000</v>
      </c>
      <c r="K38" s="74" t="str">
        <f t="shared" si="4"/>
        <v>20180630</v>
      </c>
      <c r="L38" s="2" t="s">
        <v>180</v>
      </c>
      <c r="M38" s="2" t="s">
        <v>199</v>
      </c>
      <c r="N38" s="74" t="str">
        <f t="shared" si="1"/>
        <v>003</v>
      </c>
      <c r="O38" s="3" t="str">
        <f t="shared" si="0"/>
        <v>R29,2017,00000000,20180630,E,TEL,@TEL00332,FIOK,,,</v>
      </c>
    </row>
    <row r="39" spans="1:15" ht="30">
      <c r="A39" s="7" t="s">
        <v>100</v>
      </c>
      <c r="B39" s="11" t="s">
        <v>227</v>
      </c>
      <c r="C39" s="32" t="str">
        <f t="shared" si="5"/>
        <v>FIOK</v>
      </c>
      <c r="D39" s="47"/>
      <c r="E39" s="30"/>
      <c r="F39" s="8">
        <v>5</v>
      </c>
      <c r="H39" s="2" t="s">
        <v>218</v>
      </c>
      <c r="I39" s="2">
        <f t="shared" si="2"/>
        <v>2017</v>
      </c>
      <c r="J39" s="75" t="str">
        <f t="shared" si="3"/>
        <v>00000000</v>
      </c>
      <c r="K39" s="74" t="str">
        <f t="shared" si="4"/>
        <v>20180630</v>
      </c>
      <c r="L39" s="2" t="s">
        <v>180</v>
      </c>
      <c r="M39" s="2" t="s">
        <v>199</v>
      </c>
      <c r="N39" s="74" t="str">
        <f t="shared" si="1"/>
        <v>003</v>
      </c>
      <c r="O39" s="3" t="str">
        <f aca="true" t="shared" si="6" ref="O39:O72">H39&amp;","&amp;I39&amp;","&amp;J39&amp;","&amp;K39&amp;","&amp;L39&amp;","&amp;M39&amp;","&amp;"@"&amp;M39&amp;""&amp;N39&amp;""&amp;A39&amp;","&amp;C39&amp;","&amp;D39&amp;","&amp;E39&amp;","&amp;F39</f>
        <v>R29,2017,00000000,20180630,E,TEL,@TEL00333,FIOK,,,5</v>
      </c>
    </row>
    <row r="40" spans="1:15" ht="30">
      <c r="A40" s="7" t="s">
        <v>101</v>
      </c>
      <c r="B40" s="6" t="s">
        <v>148</v>
      </c>
      <c r="C40" s="32" t="str">
        <f t="shared" si="5"/>
        <v>FIOK</v>
      </c>
      <c r="D40" s="47"/>
      <c r="E40" s="30"/>
      <c r="F40" s="8"/>
      <c r="H40" s="2" t="s">
        <v>218</v>
      </c>
      <c r="I40" s="2">
        <f t="shared" si="2"/>
        <v>2017</v>
      </c>
      <c r="J40" s="75" t="str">
        <f t="shared" si="3"/>
        <v>00000000</v>
      </c>
      <c r="K40" s="74" t="str">
        <f t="shared" si="4"/>
        <v>20180630</v>
      </c>
      <c r="L40" s="2" t="s">
        <v>180</v>
      </c>
      <c r="M40" s="2" t="s">
        <v>199</v>
      </c>
      <c r="N40" s="74" t="str">
        <f aca="true" t="shared" si="7" ref="N40:N78">N39</f>
        <v>003</v>
      </c>
      <c r="O40" s="3" t="str">
        <f t="shared" si="6"/>
        <v>R29,2017,00000000,20180630,E,TEL,@TEL00334,FIOK,,,</v>
      </c>
    </row>
    <row r="41" spans="1:15" ht="30">
      <c r="A41" s="7" t="s">
        <v>102</v>
      </c>
      <c r="B41" s="6" t="s">
        <v>71</v>
      </c>
      <c r="C41" s="32" t="str">
        <f t="shared" si="5"/>
        <v>FIOK</v>
      </c>
      <c r="D41" s="47"/>
      <c r="E41" s="30"/>
      <c r="F41" s="8"/>
      <c r="H41" s="2" t="s">
        <v>218</v>
      </c>
      <c r="I41" s="2">
        <f t="shared" si="2"/>
        <v>2017</v>
      </c>
      <c r="J41" s="75" t="str">
        <f t="shared" si="3"/>
        <v>00000000</v>
      </c>
      <c r="K41" s="74" t="str">
        <f t="shared" si="4"/>
        <v>20180630</v>
      </c>
      <c r="L41" s="2" t="s">
        <v>180</v>
      </c>
      <c r="M41" s="2" t="s">
        <v>199</v>
      </c>
      <c r="N41" s="74" t="str">
        <f t="shared" si="7"/>
        <v>003</v>
      </c>
      <c r="O41" s="3" t="str">
        <f t="shared" si="6"/>
        <v>R29,2017,00000000,20180630,E,TEL,@TEL00335,FIOK,,,</v>
      </c>
    </row>
    <row r="42" spans="1:15" ht="15">
      <c r="A42" s="7" t="s">
        <v>103</v>
      </c>
      <c r="B42" s="6" t="s">
        <v>72</v>
      </c>
      <c r="C42" s="32" t="str">
        <f t="shared" si="5"/>
        <v>FIOK</v>
      </c>
      <c r="D42" s="47"/>
      <c r="E42" s="30"/>
      <c r="F42" s="8"/>
      <c r="H42" s="2" t="s">
        <v>218</v>
      </c>
      <c r="I42" s="2">
        <f t="shared" si="2"/>
        <v>2017</v>
      </c>
      <c r="J42" s="75" t="str">
        <f t="shared" si="3"/>
        <v>00000000</v>
      </c>
      <c r="K42" s="74" t="str">
        <f t="shared" si="4"/>
        <v>20180630</v>
      </c>
      <c r="L42" s="2" t="s">
        <v>180</v>
      </c>
      <c r="M42" s="2" t="s">
        <v>199</v>
      </c>
      <c r="N42" s="74" t="str">
        <f t="shared" si="7"/>
        <v>003</v>
      </c>
      <c r="O42" s="3" t="str">
        <f t="shared" si="6"/>
        <v>R29,2017,00000000,20180630,E,TEL,@TEL00336,FIOK,,,</v>
      </c>
    </row>
    <row r="43" spans="1:15" ht="30">
      <c r="A43" s="7" t="s">
        <v>104</v>
      </c>
      <c r="B43" s="170" t="s">
        <v>256</v>
      </c>
      <c r="C43" s="32" t="str">
        <f t="shared" si="5"/>
        <v>FIOK</v>
      </c>
      <c r="D43" s="47"/>
      <c r="E43" s="30"/>
      <c r="F43" s="8">
        <v>-13</v>
      </c>
      <c r="H43" s="2" t="s">
        <v>218</v>
      </c>
      <c r="I43" s="2">
        <f t="shared" si="2"/>
        <v>2017</v>
      </c>
      <c r="J43" s="75" t="str">
        <f t="shared" si="3"/>
        <v>00000000</v>
      </c>
      <c r="K43" s="74" t="str">
        <f t="shared" si="4"/>
        <v>20180630</v>
      </c>
      <c r="L43" s="2" t="s">
        <v>180</v>
      </c>
      <c r="M43" s="2" t="s">
        <v>199</v>
      </c>
      <c r="N43" s="74" t="str">
        <f t="shared" si="7"/>
        <v>003</v>
      </c>
      <c r="O43" s="3" t="str">
        <f t="shared" si="6"/>
        <v>R29,2017,00000000,20180630,E,TEL,@TEL00337,FIOK,,,-13</v>
      </c>
    </row>
    <row r="44" spans="1:15" ht="30">
      <c r="A44" s="7" t="s">
        <v>105</v>
      </c>
      <c r="B44" s="170" t="s">
        <v>257</v>
      </c>
      <c r="C44" s="32" t="str">
        <f t="shared" si="5"/>
        <v>FIOK</v>
      </c>
      <c r="D44" s="47"/>
      <c r="E44" s="30"/>
      <c r="F44" s="8">
        <v>20</v>
      </c>
      <c r="H44" s="2" t="s">
        <v>218</v>
      </c>
      <c r="I44" s="2">
        <f t="shared" si="2"/>
        <v>2017</v>
      </c>
      <c r="J44" s="75" t="str">
        <f t="shared" si="3"/>
        <v>00000000</v>
      </c>
      <c r="K44" s="74" t="str">
        <f t="shared" si="4"/>
        <v>20180630</v>
      </c>
      <c r="L44" s="2" t="s">
        <v>180</v>
      </c>
      <c r="M44" s="2" t="s">
        <v>199</v>
      </c>
      <c r="N44" s="74" t="str">
        <f t="shared" si="7"/>
        <v>003</v>
      </c>
      <c r="O44" s="3" t="str">
        <f t="shared" si="6"/>
        <v>R29,2017,00000000,20180630,E,TEL,@TEL00338,FIOK,,,20</v>
      </c>
    </row>
    <row r="45" spans="1:15" ht="45">
      <c r="A45" s="7" t="s">
        <v>106</v>
      </c>
      <c r="B45" s="170" t="s">
        <v>270</v>
      </c>
      <c r="C45" s="32" t="str">
        <f t="shared" si="5"/>
        <v>FIOK</v>
      </c>
      <c r="D45" s="47"/>
      <c r="E45" s="30"/>
      <c r="F45" s="8">
        <v>-38</v>
      </c>
      <c r="H45" s="2" t="s">
        <v>218</v>
      </c>
      <c r="I45" s="2">
        <f t="shared" si="2"/>
        <v>2017</v>
      </c>
      <c r="J45" s="75" t="str">
        <f t="shared" si="3"/>
        <v>00000000</v>
      </c>
      <c r="K45" s="74" t="str">
        <f t="shared" si="4"/>
        <v>20180630</v>
      </c>
      <c r="L45" s="2" t="s">
        <v>180</v>
      </c>
      <c r="M45" s="2" t="s">
        <v>199</v>
      </c>
      <c r="N45" s="74" t="str">
        <f t="shared" si="7"/>
        <v>003</v>
      </c>
      <c r="O45" s="3" t="str">
        <f t="shared" si="6"/>
        <v>R29,2017,00000000,20180630,E,TEL,@TEL00339,FIOK,,,-38</v>
      </c>
    </row>
    <row r="46" spans="1:15" ht="39.75">
      <c r="A46" s="7" t="s">
        <v>107</v>
      </c>
      <c r="B46" s="189" t="s">
        <v>307</v>
      </c>
      <c r="C46" s="32" t="str">
        <f t="shared" si="5"/>
        <v>FIOK</v>
      </c>
      <c r="D46" s="47"/>
      <c r="E46" s="30"/>
      <c r="F46" s="8">
        <v>8</v>
      </c>
      <c r="H46" s="2" t="s">
        <v>218</v>
      </c>
      <c r="I46" s="2">
        <f t="shared" si="2"/>
        <v>2017</v>
      </c>
      <c r="J46" s="75" t="str">
        <f t="shared" si="3"/>
        <v>00000000</v>
      </c>
      <c r="K46" s="74" t="str">
        <f t="shared" si="4"/>
        <v>20180630</v>
      </c>
      <c r="L46" s="2" t="s">
        <v>180</v>
      </c>
      <c r="M46" s="2" t="s">
        <v>199</v>
      </c>
      <c r="N46" s="74" t="str">
        <f t="shared" si="7"/>
        <v>003</v>
      </c>
      <c r="O46" s="3" t="str">
        <f t="shared" si="6"/>
        <v>R29,2017,00000000,20180630,E,TEL,@TEL00340,FIOK,,,8</v>
      </c>
    </row>
    <row r="47" spans="1:15" ht="45">
      <c r="A47" s="7" t="s">
        <v>108</v>
      </c>
      <c r="B47" s="6" t="s">
        <v>149</v>
      </c>
      <c r="C47" s="32" t="str">
        <f t="shared" si="5"/>
        <v>FIOK</v>
      </c>
      <c r="D47" s="47"/>
      <c r="E47" s="30"/>
      <c r="F47" s="8"/>
      <c r="H47" s="2" t="s">
        <v>218</v>
      </c>
      <c r="I47" s="2">
        <f t="shared" si="2"/>
        <v>2017</v>
      </c>
      <c r="J47" s="75" t="str">
        <f t="shared" si="3"/>
        <v>00000000</v>
      </c>
      <c r="K47" s="74" t="str">
        <f t="shared" si="4"/>
        <v>20180630</v>
      </c>
      <c r="L47" s="2" t="s">
        <v>180</v>
      </c>
      <c r="M47" s="2" t="s">
        <v>199</v>
      </c>
      <c r="N47" s="74" t="str">
        <f t="shared" si="7"/>
        <v>003</v>
      </c>
      <c r="O47" s="3" t="str">
        <f t="shared" si="6"/>
        <v>R29,2017,00000000,20180630,E,TEL,@TEL00341,FIOK,,,</v>
      </c>
    </row>
    <row r="48" spans="1:15" ht="30">
      <c r="A48" s="7" t="s">
        <v>109</v>
      </c>
      <c r="B48" s="6" t="s">
        <v>150</v>
      </c>
      <c r="C48" s="32" t="str">
        <f t="shared" si="5"/>
        <v>FIOK</v>
      </c>
      <c r="D48" s="47"/>
      <c r="E48" s="30"/>
      <c r="F48" s="8"/>
      <c r="H48" s="2" t="s">
        <v>218</v>
      </c>
      <c r="I48" s="2">
        <f t="shared" si="2"/>
        <v>2017</v>
      </c>
      <c r="J48" s="75" t="str">
        <f t="shared" si="3"/>
        <v>00000000</v>
      </c>
      <c r="K48" s="74" t="str">
        <f t="shared" si="4"/>
        <v>20180630</v>
      </c>
      <c r="L48" s="2" t="s">
        <v>180</v>
      </c>
      <c r="M48" s="2" t="s">
        <v>199</v>
      </c>
      <c r="N48" s="74" t="str">
        <f t="shared" si="7"/>
        <v>003</v>
      </c>
      <c r="O48" s="3" t="str">
        <f t="shared" si="6"/>
        <v>R29,2017,00000000,20180630,E,TEL,@TEL00342,FIOK,,,</v>
      </c>
    </row>
    <row r="49" spans="1:15" ht="30">
      <c r="A49" s="7" t="s">
        <v>110</v>
      </c>
      <c r="B49" s="6" t="s">
        <v>151</v>
      </c>
      <c r="C49" s="32" t="str">
        <f t="shared" si="5"/>
        <v>FIOK</v>
      </c>
      <c r="D49" s="47"/>
      <c r="E49" s="30"/>
      <c r="F49" s="8"/>
      <c r="H49" s="2" t="s">
        <v>218</v>
      </c>
      <c r="I49" s="2">
        <f t="shared" si="2"/>
        <v>2017</v>
      </c>
      <c r="J49" s="75" t="str">
        <f t="shared" si="3"/>
        <v>00000000</v>
      </c>
      <c r="K49" s="74" t="str">
        <f t="shared" si="4"/>
        <v>20180630</v>
      </c>
      <c r="L49" s="2" t="s">
        <v>180</v>
      </c>
      <c r="M49" s="2" t="s">
        <v>199</v>
      </c>
      <c r="N49" s="74" t="str">
        <f t="shared" si="7"/>
        <v>003</v>
      </c>
      <c r="O49" s="3" t="str">
        <f t="shared" si="6"/>
        <v>R29,2017,00000000,20180630,E,TEL,@TEL00343,FIOK,,,</v>
      </c>
    </row>
    <row r="50" spans="1:15" ht="15">
      <c r="A50" s="7" t="s">
        <v>111</v>
      </c>
      <c r="B50" s="6" t="s">
        <v>73</v>
      </c>
      <c r="C50" s="32" t="str">
        <f t="shared" si="5"/>
        <v>FIOK</v>
      </c>
      <c r="D50" s="47"/>
      <c r="E50" s="30"/>
      <c r="F50" s="8">
        <v>15</v>
      </c>
      <c r="H50" s="2" t="s">
        <v>218</v>
      </c>
      <c r="I50" s="2">
        <f t="shared" si="2"/>
        <v>2017</v>
      </c>
      <c r="J50" s="75" t="str">
        <f t="shared" si="3"/>
        <v>00000000</v>
      </c>
      <c r="K50" s="74" t="str">
        <f t="shared" si="4"/>
        <v>20180630</v>
      </c>
      <c r="L50" s="2" t="s">
        <v>180</v>
      </c>
      <c r="M50" s="2" t="s">
        <v>199</v>
      </c>
      <c r="N50" s="74" t="str">
        <f t="shared" si="7"/>
        <v>003</v>
      </c>
      <c r="O50" s="3" t="str">
        <f t="shared" si="6"/>
        <v>R29,2017,00000000,20180630,E,TEL,@TEL00344,FIOK,,,15</v>
      </c>
    </row>
    <row r="51" spans="1:15" ht="15">
      <c r="A51" s="7" t="s">
        <v>112</v>
      </c>
      <c r="B51" s="6" t="s">
        <v>74</v>
      </c>
      <c r="C51" s="32" t="str">
        <f t="shared" si="5"/>
        <v>FIOK</v>
      </c>
      <c r="D51" s="47"/>
      <c r="E51" s="30"/>
      <c r="F51" s="8">
        <v>-9</v>
      </c>
      <c r="H51" s="2" t="s">
        <v>218</v>
      </c>
      <c r="I51" s="2">
        <f t="shared" si="2"/>
        <v>2017</v>
      </c>
      <c r="J51" s="75" t="str">
        <f t="shared" si="3"/>
        <v>00000000</v>
      </c>
      <c r="K51" s="74" t="str">
        <f t="shared" si="4"/>
        <v>20180630</v>
      </c>
      <c r="L51" s="2" t="s">
        <v>180</v>
      </c>
      <c r="M51" s="2" t="s">
        <v>199</v>
      </c>
      <c r="N51" s="74" t="str">
        <f t="shared" si="7"/>
        <v>003</v>
      </c>
      <c r="O51" s="3" t="str">
        <f t="shared" si="6"/>
        <v>R29,2017,00000000,20180630,E,TEL,@TEL00345,FIOK,,,-9</v>
      </c>
    </row>
    <row r="52" spans="1:15" ht="45">
      <c r="A52" s="7" t="s">
        <v>113</v>
      </c>
      <c r="B52" s="11" t="s">
        <v>220</v>
      </c>
      <c r="C52" s="32"/>
      <c r="D52" s="47"/>
      <c r="E52" s="30"/>
      <c r="F52" s="8"/>
      <c r="H52" s="2" t="s">
        <v>218</v>
      </c>
      <c r="I52" s="2">
        <f t="shared" si="2"/>
        <v>2017</v>
      </c>
      <c r="J52" s="75" t="str">
        <f t="shared" si="3"/>
        <v>00000000</v>
      </c>
      <c r="K52" s="74" t="str">
        <f t="shared" si="4"/>
        <v>20180630</v>
      </c>
      <c r="L52" s="2" t="s">
        <v>180</v>
      </c>
      <c r="M52" s="2" t="s">
        <v>199</v>
      </c>
      <c r="N52" s="74" t="str">
        <f t="shared" si="7"/>
        <v>003</v>
      </c>
      <c r="O52" s="3" t="str">
        <f>H52&amp;","&amp;I52&amp;","&amp;J52&amp;","&amp;K52&amp;","&amp;L52&amp;","&amp;M52&amp;","&amp;"@"&amp;M52&amp;""&amp;N52&amp;""&amp;A52&amp;","&amp;C52&amp;","&amp;D52&amp;","&amp;E52&amp;","&amp;F52</f>
        <v>R29,2017,00000000,20180630,E,TEL,@TEL00346,,,,</v>
      </c>
    </row>
    <row r="53" spans="1:15" ht="30">
      <c r="A53" s="7" t="s">
        <v>114</v>
      </c>
      <c r="B53" s="11" t="s">
        <v>228</v>
      </c>
      <c r="C53" s="32"/>
      <c r="D53" s="47"/>
      <c r="E53" s="30"/>
      <c r="F53" s="8"/>
      <c r="H53" s="2" t="s">
        <v>218</v>
      </c>
      <c r="I53" s="2">
        <f t="shared" si="2"/>
        <v>2017</v>
      </c>
      <c r="J53" s="75" t="str">
        <f t="shared" si="3"/>
        <v>00000000</v>
      </c>
      <c r="K53" s="74" t="str">
        <f t="shared" si="4"/>
        <v>20180630</v>
      </c>
      <c r="L53" s="2" t="s">
        <v>180</v>
      </c>
      <c r="M53" s="2" t="s">
        <v>199</v>
      </c>
      <c r="N53" s="74" t="str">
        <f t="shared" si="7"/>
        <v>003</v>
      </c>
      <c r="O53" s="3" t="str">
        <f>H53&amp;","&amp;I53&amp;","&amp;J53&amp;","&amp;K53&amp;","&amp;L53&amp;","&amp;M53&amp;","&amp;"@"&amp;M53&amp;""&amp;N53&amp;""&amp;A53&amp;","&amp;C53&amp;","&amp;D53&amp;","&amp;E53&amp;","&amp;F53</f>
        <v>R29,2017,00000000,20180630,E,TEL,@TEL00347,,,,</v>
      </c>
    </row>
    <row r="54" spans="1:15" ht="15">
      <c r="A54" s="165" t="s">
        <v>115</v>
      </c>
      <c r="B54" s="167" t="s">
        <v>271</v>
      </c>
      <c r="C54" s="32" t="str">
        <f>C51</f>
        <v>FIOK</v>
      </c>
      <c r="D54" s="47"/>
      <c r="E54" s="30"/>
      <c r="F54" s="95">
        <f>SUM(F35:F53)</f>
        <v>8</v>
      </c>
      <c r="H54" s="2" t="s">
        <v>218</v>
      </c>
      <c r="I54" s="2">
        <f>I52</f>
        <v>2017</v>
      </c>
      <c r="J54" s="75" t="str">
        <f>J52</f>
        <v>00000000</v>
      </c>
      <c r="K54" s="74" t="str">
        <f>K52</f>
        <v>20180630</v>
      </c>
      <c r="L54" s="2" t="s">
        <v>180</v>
      </c>
      <c r="M54" s="2" t="s">
        <v>199</v>
      </c>
      <c r="N54" s="74" t="str">
        <f>N51</f>
        <v>003</v>
      </c>
      <c r="O54" s="3" t="str">
        <f t="shared" si="6"/>
        <v>R29,2017,00000000,20180630,E,TEL,@TEL00348,FIOK,,,8</v>
      </c>
    </row>
    <row r="55" spans="1:15" s="13" customFormat="1" ht="60">
      <c r="A55" s="172" t="s">
        <v>116</v>
      </c>
      <c r="B55" s="172" t="s">
        <v>280</v>
      </c>
      <c r="C55" s="24"/>
      <c r="D55" s="25"/>
      <c r="E55" s="25"/>
      <c r="F55" s="25"/>
      <c r="H55" s="2" t="s">
        <v>218</v>
      </c>
      <c r="I55" s="2">
        <f t="shared" si="2"/>
        <v>2017</v>
      </c>
      <c r="J55" s="75" t="str">
        <f t="shared" si="3"/>
        <v>00000000</v>
      </c>
      <c r="K55" s="74" t="str">
        <f t="shared" si="4"/>
        <v>20180630</v>
      </c>
      <c r="L55" s="2" t="s">
        <v>180</v>
      </c>
      <c r="M55" s="2" t="s">
        <v>199</v>
      </c>
      <c r="N55" s="74" t="str">
        <f t="shared" si="7"/>
        <v>003</v>
      </c>
      <c r="O55" s="3" t="str">
        <f t="shared" si="6"/>
        <v>R29,2017,00000000,20180630,E,TEL,@TEL00349,,,,</v>
      </c>
    </row>
    <row r="56" spans="1:15" ht="15">
      <c r="A56" s="7" t="s">
        <v>117</v>
      </c>
      <c r="B56" s="99" t="s">
        <v>155</v>
      </c>
      <c r="C56" s="9"/>
      <c r="D56" s="30"/>
      <c r="E56" s="30"/>
      <c r="F56" s="48"/>
      <c r="H56" s="2" t="s">
        <v>218</v>
      </c>
      <c r="I56" s="2">
        <f t="shared" si="2"/>
        <v>2017</v>
      </c>
      <c r="J56" s="75" t="str">
        <f t="shared" si="3"/>
        <v>00000000</v>
      </c>
      <c r="K56" s="74" t="str">
        <f t="shared" si="4"/>
        <v>20180630</v>
      </c>
      <c r="L56" s="2" t="s">
        <v>180</v>
      </c>
      <c r="M56" s="2" t="s">
        <v>199</v>
      </c>
      <c r="N56" s="74" t="str">
        <f t="shared" si="7"/>
        <v>003</v>
      </c>
      <c r="O56" s="3" t="str">
        <f t="shared" si="6"/>
        <v>R29,2017,00000000,20180630,E,TEL,@TEL00350,,,,</v>
      </c>
    </row>
    <row r="57" spans="1:15" ht="15">
      <c r="A57" s="7" t="s">
        <v>118</v>
      </c>
      <c r="B57" s="14" t="s">
        <v>34</v>
      </c>
      <c r="C57" s="9"/>
      <c r="D57" s="30"/>
      <c r="E57" s="30"/>
      <c r="F57" s="48"/>
      <c r="H57" s="2" t="s">
        <v>218</v>
      </c>
      <c r="I57" s="2">
        <f t="shared" si="2"/>
        <v>2017</v>
      </c>
      <c r="J57" s="75" t="str">
        <f t="shared" si="3"/>
        <v>00000000</v>
      </c>
      <c r="K57" s="74" t="str">
        <f t="shared" si="4"/>
        <v>20180630</v>
      </c>
      <c r="L57" s="2" t="s">
        <v>180</v>
      </c>
      <c r="M57" s="2" t="s">
        <v>199</v>
      </c>
      <c r="N57" s="74" t="str">
        <f t="shared" si="7"/>
        <v>003</v>
      </c>
      <c r="O57" s="3" t="str">
        <f t="shared" si="6"/>
        <v>R29,2017,00000000,20180630,E,TEL,@TEL00351,,,,</v>
      </c>
    </row>
    <row r="58" spans="1:15" ht="15">
      <c r="A58" s="7" t="s">
        <v>119</v>
      </c>
      <c r="B58" s="99" t="s">
        <v>35</v>
      </c>
      <c r="C58" s="9"/>
      <c r="D58" s="30"/>
      <c r="E58" s="30"/>
      <c r="F58" s="48"/>
      <c r="H58" s="2" t="s">
        <v>218</v>
      </c>
      <c r="I58" s="2">
        <f t="shared" si="2"/>
        <v>2017</v>
      </c>
      <c r="J58" s="75" t="str">
        <f t="shared" si="3"/>
        <v>00000000</v>
      </c>
      <c r="K58" s="74" t="str">
        <f t="shared" si="4"/>
        <v>20180630</v>
      </c>
      <c r="L58" s="2" t="s">
        <v>180</v>
      </c>
      <c r="M58" s="2" t="s">
        <v>199</v>
      </c>
      <c r="N58" s="74" t="str">
        <f t="shared" si="7"/>
        <v>003</v>
      </c>
      <c r="O58" s="3" t="str">
        <f t="shared" si="6"/>
        <v>R29,2017,00000000,20180630,E,TEL,@TEL00352,,,,</v>
      </c>
    </row>
    <row r="59" spans="1:15" ht="15">
      <c r="A59" s="7" t="s">
        <v>120</v>
      </c>
      <c r="B59" s="99" t="s">
        <v>143</v>
      </c>
      <c r="C59" s="9"/>
      <c r="D59" s="30"/>
      <c r="E59" s="30"/>
      <c r="F59" s="48"/>
      <c r="H59" s="2" t="s">
        <v>218</v>
      </c>
      <c r="I59" s="2">
        <f t="shared" si="2"/>
        <v>2017</v>
      </c>
      <c r="J59" s="75" t="str">
        <f t="shared" si="3"/>
        <v>00000000</v>
      </c>
      <c r="K59" s="74" t="str">
        <f t="shared" si="4"/>
        <v>20180630</v>
      </c>
      <c r="L59" s="2" t="s">
        <v>180</v>
      </c>
      <c r="M59" s="2" t="s">
        <v>199</v>
      </c>
      <c r="N59" s="74" t="str">
        <f t="shared" si="7"/>
        <v>003</v>
      </c>
      <c r="O59" s="3" t="str">
        <f t="shared" si="6"/>
        <v>R29,2017,00000000,20180630,E,TEL,@TEL00353,,,,</v>
      </c>
    </row>
    <row r="60" spans="1:15" ht="15">
      <c r="A60" s="7" t="s">
        <v>121</v>
      </c>
      <c r="B60" s="8" t="s">
        <v>144</v>
      </c>
      <c r="C60" s="9"/>
      <c r="D60" s="30"/>
      <c r="E60" s="30"/>
      <c r="F60" s="48"/>
      <c r="H60" s="2" t="s">
        <v>218</v>
      </c>
      <c r="I60" s="2">
        <f t="shared" si="2"/>
        <v>2017</v>
      </c>
      <c r="J60" s="75" t="str">
        <f t="shared" si="3"/>
        <v>00000000</v>
      </c>
      <c r="K60" s="74" t="str">
        <f t="shared" si="4"/>
        <v>20180630</v>
      </c>
      <c r="L60" s="2" t="s">
        <v>180</v>
      </c>
      <c r="M60" s="2" t="s">
        <v>199</v>
      </c>
      <c r="N60" s="74" t="str">
        <f t="shared" si="7"/>
        <v>003</v>
      </c>
      <c r="O60" s="3" t="str">
        <f t="shared" si="6"/>
        <v>R29,2017,00000000,20180630,E,TEL,@TEL00354,,,,</v>
      </c>
    </row>
    <row r="61" spans="1:15" ht="15">
      <c r="A61" s="7" t="s">
        <v>122</v>
      </c>
      <c r="B61" s="8" t="s">
        <v>229</v>
      </c>
      <c r="C61" s="9"/>
      <c r="D61" s="30"/>
      <c r="E61" s="30"/>
      <c r="F61" s="48"/>
      <c r="H61" s="2" t="s">
        <v>218</v>
      </c>
      <c r="I61" s="2">
        <f t="shared" si="2"/>
        <v>2017</v>
      </c>
      <c r="J61" s="75" t="str">
        <f t="shared" si="3"/>
        <v>00000000</v>
      </c>
      <c r="K61" s="74" t="str">
        <f t="shared" si="4"/>
        <v>20180630</v>
      </c>
      <c r="L61" s="2" t="s">
        <v>180</v>
      </c>
      <c r="M61" s="2" t="s">
        <v>199</v>
      </c>
      <c r="N61" s="74" t="str">
        <f t="shared" si="7"/>
        <v>003</v>
      </c>
      <c r="O61" s="3" t="str">
        <f t="shared" si="6"/>
        <v>R29,2017,00000000,20180630,E,TEL,@TEL00355,,,,</v>
      </c>
    </row>
    <row r="62" spans="1:15" ht="15">
      <c r="A62" s="7" t="s">
        <v>123</v>
      </c>
      <c r="B62" s="8" t="s">
        <v>230</v>
      </c>
      <c r="C62" s="9"/>
      <c r="D62" s="30"/>
      <c r="E62" s="30"/>
      <c r="F62" s="48"/>
      <c r="H62" s="2" t="s">
        <v>218</v>
      </c>
      <c r="I62" s="2">
        <f t="shared" si="2"/>
        <v>2017</v>
      </c>
      <c r="J62" s="75" t="str">
        <f t="shared" si="3"/>
        <v>00000000</v>
      </c>
      <c r="K62" s="74" t="str">
        <f t="shared" si="4"/>
        <v>20180630</v>
      </c>
      <c r="L62" s="2" t="s">
        <v>180</v>
      </c>
      <c r="M62" s="2" t="s">
        <v>199</v>
      </c>
      <c r="N62" s="74" t="str">
        <f t="shared" si="7"/>
        <v>003</v>
      </c>
      <c r="O62" s="3" t="str">
        <f t="shared" si="6"/>
        <v>R29,2017,00000000,20180630,E,TEL,@TEL00356,,,,</v>
      </c>
    </row>
    <row r="63" spans="1:15" ht="30">
      <c r="A63" s="7" t="s">
        <v>124</v>
      </c>
      <c r="B63" s="11" t="s">
        <v>231</v>
      </c>
      <c r="C63" s="9"/>
      <c r="D63" s="30"/>
      <c r="E63" s="30"/>
      <c r="F63" s="48"/>
      <c r="H63" s="2" t="s">
        <v>218</v>
      </c>
      <c r="I63" s="2">
        <f t="shared" si="2"/>
        <v>2017</v>
      </c>
      <c r="J63" s="75" t="str">
        <f t="shared" si="3"/>
        <v>00000000</v>
      </c>
      <c r="K63" s="74" t="str">
        <f t="shared" si="4"/>
        <v>20180630</v>
      </c>
      <c r="L63" s="2" t="s">
        <v>180</v>
      </c>
      <c r="M63" s="2" t="s">
        <v>199</v>
      </c>
      <c r="N63" s="74" t="str">
        <f t="shared" si="7"/>
        <v>003</v>
      </c>
      <c r="O63" s="3" t="str">
        <f t="shared" si="6"/>
        <v>R29,2017,00000000,20180630,E,TEL,@TEL00357,,,,</v>
      </c>
    </row>
    <row r="64" spans="1:15" ht="45">
      <c r="A64" s="7" t="s">
        <v>125</v>
      </c>
      <c r="B64" s="11" t="s">
        <v>232</v>
      </c>
      <c r="C64" s="9"/>
      <c r="D64" s="30"/>
      <c r="E64" s="30"/>
      <c r="F64" s="48"/>
      <c r="H64" s="2" t="s">
        <v>218</v>
      </c>
      <c r="I64" s="2">
        <f t="shared" si="2"/>
        <v>2017</v>
      </c>
      <c r="J64" s="75" t="str">
        <f t="shared" si="3"/>
        <v>00000000</v>
      </c>
      <c r="K64" s="74" t="str">
        <f t="shared" si="4"/>
        <v>20180630</v>
      </c>
      <c r="L64" s="2" t="s">
        <v>180</v>
      </c>
      <c r="M64" s="2" t="s">
        <v>199</v>
      </c>
      <c r="N64" s="74" t="str">
        <f t="shared" si="7"/>
        <v>003</v>
      </c>
      <c r="O64" s="3" t="str">
        <f t="shared" si="6"/>
        <v>R29,2017,00000000,20180630,E,TEL,@TEL00358,,,,</v>
      </c>
    </row>
    <row r="65" spans="1:15" ht="30">
      <c r="A65" s="7" t="s">
        <v>126</v>
      </c>
      <c r="B65" s="11" t="s">
        <v>84</v>
      </c>
      <c r="C65" s="9"/>
      <c r="D65" s="30"/>
      <c r="E65" s="30"/>
      <c r="F65" s="48"/>
      <c r="H65" s="2" t="s">
        <v>218</v>
      </c>
      <c r="I65" s="2">
        <f t="shared" si="2"/>
        <v>2017</v>
      </c>
      <c r="J65" s="75" t="str">
        <f t="shared" si="3"/>
        <v>00000000</v>
      </c>
      <c r="K65" s="74" t="str">
        <f t="shared" si="4"/>
        <v>20180630</v>
      </c>
      <c r="L65" s="2" t="s">
        <v>180</v>
      </c>
      <c r="M65" s="2" t="s">
        <v>199</v>
      </c>
      <c r="N65" s="74" t="str">
        <f t="shared" si="7"/>
        <v>003</v>
      </c>
      <c r="O65" s="3" t="str">
        <f t="shared" si="6"/>
        <v>R29,2017,00000000,20180630,E,TEL,@TEL00359,,,,</v>
      </c>
    </row>
    <row r="66" spans="1:15" ht="15">
      <c r="A66" s="7" t="s">
        <v>127</v>
      </c>
      <c r="B66" s="4" t="s">
        <v>82</v>
      </c>
      <c r="C66" s="9"/>
      <c r="D66" s="30"/>
      <c r="E66" s="30"/>
      <c r="F66" s="48"/>
      <c r="H66" s="2" t="s">
        <v>218</v>
      </c>
      <c r="I66" s="2">
        <f t="shared" si="2"/>
        <v>2017</v>
      </c>
      <c r="J66" s="75" t="str">
        <f t="shared" si="3"/>
        <v>00000000</v>
      </c>
      <c r="K66" s="74" t="str">
        <f t="shared" si="4"/>
        <v>20180630</v>
      </c>
      <c r="L66" s="2" t="s">
        <v>180</v>
      </c>
      <c r="M66" s="2" t="s">
        <v>199</v>
      </c>
      <c r="N66" s="74" t="str">
        <f t="shared" si="7"/>
        <v>003</v>
      </c>
      <c r="O66" s="3" t="str">
        <f t="shared" si="6"/>
        <v>R29,2017,00000000,20180630,E,TEL,@TEL00360,,,,</v>
      </c>
    </row>
    <row r="67" spans="1:15" s="13" customFormat="1" ht="60">
      <c r="A67" s="172" t="s">
        <v>128</v>
      </c>
      <c r="B67" s="172" t="s">
        <v>273</v>
      </c>
      <c r="C67" s="24"/>
      <c r="D67" s="25"/>
      <c r="E67" s="25"/>
      <c r="F67" s="25"/>
      <c r="H67" s="2" t="s">
        <v>218</v>
      </c>
      <c r="I67" s="2">
        <f t="shared" si="2"/>
        <v>2017</v>
      </c>
      <c r="J67" s="75" t="str">
        <f t="shared" si="3"/>
        <v>00000000</v>
      </c>
      <c r="K67" s="74" t="str">
        <f t="shared" si="4"/>
        <v>20180630</v>
      </c>
      <c r="L67" s="2" t="s">
        <v>180</v>
      </c>
      <c r="M67" s="2" t="s">
        <v>199</v>
      </c>
      <c r="N67" s="74" t="str">
        <f t="shared" si="7"/>
        <v>003</v>
      </c>
      <c r="O67" s="3" t="str">
        <f t="shared" si="6"/>
        <v>R29,2017,00000000,20180630,E,TEL,@TEL00361,,,,</v>
      </c>
    </row>
    <row r="68" spans="1:15" ht="15">
      <c r="A68" s="7" t="s">
        <v>129</v>
      </c>
      <c r="B68" s="99" t="s">
        <v>46</v>
      </c>
      <c r="C68" s="9"/>
      <c r="D68" s="30"/>
      <c r="E68" s="30"/>
      <c r="F68" s="4"/>
      <c r="H68" s="2" t="s">
        <v>218</v>
      </c>
      <c r="I68" s="2">
        <f t="shared" si="2"/>
        <v>2017</v>
      </c>
      <c r="J68" s="75" t="str">
        <f t="shared" si="3"/>
        <v>00000000</v>
      </c>
      <c r="K68" s="74" t="str">
        <f t="shared" si="4"/>
        <v>20180630</v>
      </c>
      <c r="L68" s="2" t="s">
        <v>180</v>
      </c>
      <c r="M68" s="2" t="s">
        <v>199</v>
      </c>
      <c r="N68" s="74" t="str">
        <f t="shared" si="7"/>
        <v>003</v>
      </c>
      <c r="O68" s="3" t="str">
        <f t="shared" si="6"/>
        <v>R29,2017,00000000,20180630,E,TEL,@TEL00362,,,,</v>
      </c>
    </row>
    <row r="69" spans="1:15" ht="15">
      <c r="A69" s="7" t="s">
        <v>157</v>
      </c>
      <c r="B69" s="14" t="s">
        <v>40</v>
      </c>
      <c r="C69" s="9" t="str">
        <f aca="true" t="shared" si="8" ref="C69:C78">$C$8</f>
        <v>FIOK</v>
      </c>
      <c r="D69" s="30"/>
      <c r="E69" s="30"/>
      <c r="F69" s="4">
        <v>300</v>
      </c>
      <c r="H69" s="2" t="s">
        <v>218</v>
      </c>
      <c r="I69" s="2">
        <f t="shared" si="2"/>
        <v>2017</v>
      </c>
      <c r="J69" s="75" t="str">
        <f t="shared" si="3"/>
        <v>00000000</v>
      </c>
      <c r="K69" s="74" t="str">
        <f t="shared" si="4"/>
        <v>20180630</v>
      </c>
      <c r="L69" s="2" t="s">
        <v>180</v>
      </c>
      <c r="M69" s="2" t="s">
        <v>199</v>
      </c>
      <c r="N69" s="74" t="str">
        <f t="shared" si="7"/>
        <v>003</v>
      </c>
      <c r="O69" s="3" t="str">
        <f t="shared" si="6"/>
        <v>R29,2017,00000000,20180630,E,TEL,@TEL00363,FIOK,,,300</v>
      </c>
    </row>
    <row r="70" spans="1:15" ht="30">
      <c r="A70" s="7" t="s">
        <v>158</v>
      </c>
      <c r="B70" s="99" t="s">
        <v>41</v>
      </c>
      <c r="C70" s="9" t="str">
        <f t="shared" si="8"/>
        <v>FIOK</v>
      </c>
      <c r="D70" s="30"/>
      <c r="E70" s="30"/>
      <c r="F70" s="4"/>
      <c r="H70" s="2" t="s">
        <v>218</v>
      </c>
      <c r="I70" s="2">
        <f t="shared" si="2"/>
        <v>2017</v>
      </c>
      <c r="J70" s="75" t="str">
        <f t="shared" si="3"/>
        <v>00000000</v>
      </c>
      <c r="K70" s="74" t="str">
        <f t="shared" si="4"/>
        <v>20180630</v>
      </c>
      <c r="L70" s="2" t="s">
        <v>180</v>
      </c>
      <c r="M70" s="2" t="s">
        <v>199</v>
      </c>
      <c r="N70" s="74" t="str">
        <f t="shared" si="7"/>
        <v>003</v>
      </c>
      <c r="O70" s="3" t="str">
        <f t="shared" si="6"/>
        <v>R29,2017,00000000,20180630,E,TEL,@TEL00364,FIOK,,,</v>
      </c>
    </row>
    <row r="71" spans="1:15" ht="15">
      <c r="A71" s="7" t="s">
        <v>159</v>
      </c>
      <c r="B71" s="99" t="s">
        <v>42</v>
      </c>
      <c r="C71" s="9" t="str">
        <f t="shared" si="8"/>
        <v>FIOK</v>
      </c>
      <c r="D71" s="30"/>
      <c r="E71" s="30"/>
      <c r="F71" s="4">
        <v>180</v>
      </c>
      <c r="H71" s="2" t="s">
        <v>218</v>
      </c>
      <c r="I71" s="2">
        <f t="shared" si="2"/>
        <v>2017</v>
      </c>
      <c r="J71" s="75" t="str">
        <f t="shared" si="3"/>
        <v>00000000</v>
      </c>
      <c r="K71" s="74" t="str">
        <f t="shared" si="4"/>
        <v>20180630</v>
      </c>
      <c r="L71" s="2" t="s">
        <v>180</v>
      </c>
      <c r="M71" s="2" t="s">
        <v>199</v>
      </c>
      <c r="N71" s="74" t="str">
        <f t="shared" si="7"/>
        <v>003</v>
      </c>
      <c r="O71" s="3" t="str">
        <f t="shared" si="6"/>
        <v>R29,2017,00000000,20180630,E,TEL,@TEL00365,FIOK,,,180</v>
      </c>
    </row>
    <row r="72" spans="1:15" ht="15">
      <c r="A72" s="7" t="s">
        <v>160</v>
      </c>
      <c r="B72" s="8" t="s">
        <v>43</v>
      </c>
      <c r="C72" s="9" t="str">
        <f t="shared" si="8"/>
        <v>FIOK</v>
      </c>
      <c r="D72" s="30"/>
      <c r="E72" s="30"/>
      <c r="F72" s="4">
        <v>480</v>
      </c>
      <c r="H72" s="2" t="s">
        <v>218</v>
      </c>
      <c r="I72" s="2">
        <f t="shared" si="2"/>
        <v>2017</v>
      </c>
      <c r="J72" s="75" t="str">
        <f t="shared" si="3"/>
        <v>00000000</v>
      </c>
      <c r="K72" s="74" t="str">
        <f t="shared" si="4"/>
        <v>20180630</v>
      </c>
      <c r="L72" s="2" t="s">
        <v>180</v>
      </c>
      <c r="M72" s="2" t="s">
        <v>199</v>
      </c>
      <c r="N72" s="74" t="str">
        <f t="shared" si="7"/>
        <v>003</v>
      </c>
      <c r="O72" s="3" t="str">
        <f t="shared" si="6"/>
        <v>R29,2017,00000000,20180630,E,TEL,@TEL00366,FIOK,,,480</v>
      </c>
    </row>
    <row r="73" spans="1:15" ht="15">
      <c r="A73" s="7" t="s">
        <v>161</v>
      </c>
      <c r="B73" s="4" t="s">
        <v>44</v>
      </c>
      <c r="C73" s="9" t="str">
        <f t="shared" si="8"/>
        <v>FIOK</v>
      </c>
      <c r="D73" s="30"/>
      <c r="E73" s="30"/>
      <c r="F73" s="4">
        <v>158</v>
      </c>
      <c r="H73" s="2" t="s">
        <v>218</v>
      </c>
      <c r="I73" s="2">
        <f t="shared" si="2"/>
        <v>2017</v>
      </c>
      <c r="J73" s="75" t="str">
        <f t="shared" si="3"/>
        <v>00000000</v>
      </c>
      <c r="K73" s="74" t="str">
        <f t="shared" si="4"/>
        <v>20180630</v>
      </c>
      <c r="L73" s="2" t="s">
        <v>180</v>
      </c>
      <c r="M73" s="2" t="s">
        <v>199</v>
      </c>
      <c r="N73" s="74" t="str">
        <f t="shared" si="7"/>
        <v>003</v>
      </c>
      <c r="O73" s="3" t="str">
        <f aca="true" t="shared" si="9" ref="O73:O78">H73&amp;","&amp;I73&amp;","&amp;J73&amp;","&amp;K73&amp;","&amp;L73&amp;","&amp;M73&amp;","&amp;"@"&amp;M73&amp;""&amp;N73&amp;""&amp;A73&amp;","&amp;C73&amp;","&amp;D73&amp;","&amp;E73&amp;","&amp;F73</f>
        <v>R29,2017,00000000,20180630,E,TEL,@TEL00367,FIOK,,,158</v>
      </c>
    </row>
    <row r="74" spans="1:15" ht="15">
      <c r="A74" s="7" t="s">
        <v>162</v>
      </c>
      <c r="B74" s="4" t="s">
        <v>45</v>
      </c>
      <c r="C74" s="9" t="str">
        <f t="shared" si="8"/>
        <v>FIOK</v>
      </c>
      <c r="D74" s="30"/>
      <c r="E74" s="30"/>
      <c r="F74" s="4">
        <v>20</v>
      </c>
      <c r="H74" s="2" t="s">
        <v>218</v>
      </c>
      <c r="I74" s="2">
        <f aca="true" t="shared" si="10" ref="I74:K78">I73</f>
        <v>2017</v>
      </c>
      <c r="J74" s="75" t="str">
        <f t="shared" si="10"/>
        <v>00000000</v>
      </c>
      <c r="K74" s="74" t="str">
        <f t="shared" si="10"/>
        <v>20180630</v>
      </c>
      <c r="L74" s="2" t="s">
        <v>180</v>
      </c>
      <c r="M74" s="2" t="s">
        <v>199</v>
      </c>
      <c r="N74" s="74" t="str">
        <f t="shared" si="7"/>
        <v>003</v>
      </c>
      <c r="O74" s="3" t="str">
        <f t="shared" si="9"/>
        <v>R29,2017,00000000,20180630,E,TEL,@TEL00368,FIOK,,,20</v>
      </c>
    </row>
    <row r="75" spans="1:15" ht="15">
      <c r="A75" s="7" t="s">
        <v>163</v>
      </c>
      <c r="B75" s="4" t="s">
        <v>47</v>
      </c>
      <c r="C75" s="9" t="str">
        <f t="shared" si="8"/>
        <v>FIOK</v>
      </c>
      <c r="D75" s="30"/>
      <c r="E75" s="30"/>
      <c r="F75" s="4">
        <v>325</v>
      </c>
      <c r="H75" s="2" t="s">
        <v>218</v>
      </c>
      <c r="I75" s="2">
        <f t="shared" si="10"/>
        <v>2017</v>
      </c>
      <c r="J75" s="75" t="str">
        <f t="shared" si="10"/>
        <v>00000000</v>
      </c>
      <c r="K75" s="74" t="str">
        <f t="shared" si="10"/>
        <v>20180630</v>
      </c>
      <c r="L75" s="2" t="s">
        <v>180</v>
      </c>
      <c r="M75" s="2" t="s">
        <v>199</v>
      </c>
      <c r="N75" s="74" t="str">
        <f t="shared" si="7"/>
        <v>003</v>
      </c>
      <c r="O75" s="3" t="str">
        <f t="shared" si="9"/>
        <v>R29,2017,00000000,20180630,E,TEL,@TEL00369,FIOK,,,325</v>
      </c>
    </row>
    <row r="76" spans="1:15" ht="15">
      <c r="A76" s="7" t="s">
        <v>164</v>
      </c>
      <c r="B76" s="4" t="s">
        <v>85</v>
      </c>
      <c r="C76" s="9" t="str">
        <f t="shared" si="8"/>
        <v>FIOK</v>
      </c>
      <c r="D76" s="30"/>
      <c r="E76" s="30"/>
      <c r="F76" s="4">
        <v>138</v>
      </c>
      <c r="H76" s="2" t="s">
        <v>218</v>
      </c>
      <c r="I76" s="2">
        <f t="shared" si="10"/>
        <v>2017</v>
      </c>
      <c r="J76" s="75" t="str">
        <f t="shared" si="10"/>
        <v>00000000</v>
      </c>
      <c r="K76" s="74" t="str">
        <f t="shared" si="10"/>
        <v>20180630</v>
      </c>
      <c r="L76" s="2" t="s">
        <v>180</v>
      </c>
      <c r="M76" s="2" t="s">
        <v>199</v>
      </c>
      <c r="N76" s="74" t="str">
        <f t="shared" si="7"/>
        <v>003</v>
      </c>
      <c r="O76" s="3" t="str">
        <f t="shared" si="9"/>
        <v>R29,2017,00000000,20180630,E,TEL,@TEL00370,FIOK,,,138</v>
      </c>
    </row>
    <row r="77" spans="1:15" ht="30">
      <c r="A77" s="7" t="s">
        <v>221</v>
      </c>
      <c r="B77" s="100" t="s">
        <v>83</v>
      </c>
      <c r="C77" s="9" t="str">
        <f t="shared" si="8"/>
        <v>FIOK</v>
      </c>
      <c r="D77" s="30"/>
      <c r="E77" s="30"/>
      <c r="F77" s="4">
        <v>58</v>
      </c>
      <c r="H77" s="2" t="s">
        <v>218</v>
      </c>
      <c r="I77" s="2">
        <f t="shared" si="10"/>
        <v>2017</v>
      </c>
      <c r="J77" s="75" t="str">
        <f t="shared" si="10"/>
        <v>00000000</v>
      </c>
      <c r="K77" s="74" t="str">
        <f t="shared" si="10"/>
        <v>20180630</v>
      </c>
      <c r="L77" s="2" t="s">
        <v>180</v>
      </c>
      <c r="M77" s="2" t="s">
        <v>199</v>
      </c>
      <c r="N77" s="74" t="str">
        <f t="shared" si="7"/>
        <v>003</v>
      </c>
      <c r="O77" s="3" t="str">
        <f t="shared" si="9"/>
        <v>R29,2017,00000000,20180630,E,TEL,@TEL00371,FIOK,,,58</v>
      </c>
    </row>
    <row r="78" spans="1:15" ht="15">
      <c r="A78" s="7" t="s">
        <v>224</v>
      </c>
      <c r="B78" s="4" t="s">
        <v>48</v>
      </c>
      <c r="C78" s="9" t="str">
        <f t="shared" si="8"/>
        <v>FIOK</v>
      </c>
      <c r="D78" s="30"/>
      <c r="E78" s="30"/>
      <c r="F78" s="4">
        <v>98</v>
      </c>
      <c r="H78" s="2" t="s">
        <v>218</v>
      </c>
      <c r="I78" s="2">
        <f t="shared" si="10"/>
        <v>2017</v>
      </c>
      <c r="J78" s="75" t="str">
        <f t="shared" si="10"/>
        <v>00000000</v>
      </c>
      <c r="K78" s="74" t="str">
        <f t="shared" si="10"/>
        <v>20180630</v>
      </c>
      <c r="L78" s="2" t="s">
        <v>180</v>
      </c>
      <c r="M78" s="2" t="s">
        <v>199</v>
      </c>
      <c r="N78" s="74" t="str">
        <f t="shared" si="7"/>
        <v>003</v>
      </c>
      <c r="O78" s="3" t="str">
        <f t="shared" si="9"/>
        <v>R29,2017,00000000,20180630,E,TEL,@TEL00372,FIOK,,,98</v>
      </c>
    </row>
    <row r="79" spans="1:14" s="49" customFormat="1" ht="13.5">
      <c r="A79" s="250"/>
      <c r="B79" s="250"/>
      <c r="C79" s="250"/>
      <c r="D79" s="250"/>
      <c r="E79" s="250"/>
      <c r="F79" s="250"/>
      <c r="H79" s="61"/>
      <c r="I79" s="61"/>
      <c r="J79" s="61"/>
      <c r="K79" s="61"/>
      <c r="L79" s="61"/>
      <c r="M79" s="61"/>
      <c r="N79" s="61"/>
    </row>
    <row r="80" spans="1:6" ht="31.5" customHeight="1">
      <c r="A80" s="251" t="s">
        <v>296</v>
      </c>
      <c r="B80" s="251"/>
      <c r="C80" s="251"/>
      <c r="D80" s="251"/>
      <c r="E80" s="251"/>
      <c r="F80" s="251"/>
    </row>
  </sheetData>
  <sheetProtection/>
  <mergeCells count="6">
    <mergeCell ref="A79:F79"/>
    <mergeCell ref="A80:F80"/>
    <mergeCell ref="A3:F3"/>
    <mergeCell ref="A4:F4"/>
    <mergeCell ref="A5:A6"/>
    <mergeCell ref="B5:B6"/>
  </mergeCells>
  <printOptions/>
  <pageMargins left="0.75" right="0.75" top="1" bottom="1" header="0.5" footer="0.5"/>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2:P26"/>
  <sheetViews>
    <sheetView showGridLines="0" zoomScalePageLayoutView="0" workbookViewId="0" topLeftCell="A1">
      <selection activeCell="A5" sqref="A5:A7"/>
    </sheetView>
  </sheetViews>
  <sheetFormatPr defaultColWidth="9.140625" defaultRowHeight="12.75"/>
  <cols>
    <col min="1" max="1" width="8.7109375" style="49" customWidth="1"/>
    <col min="2" max="2" width="11.421875" style="49" customWidth="1"/>
    <col min="3" max="6" width="16.57421875" style="49" customWidth="1"/>
    <col min="7" max="7" width="14.7109375" style="49" customWidth="1"/>
    <col min="8" max="8" width="19.8515625" style="49" customWidth="1"/>
    <col min="9" max="9" width="9.140625" style="49" customWidth="1"/>
    <col min="10" max="15" width="9.140625" style="61" customWidth="1"/>
    <col min="16" max="16384" width="9.140625" style="49" customWidth="1"/>
  </cols>
  <sheetData>
    <row r="1" ht="13.5"/>
    <row r="2" ht="13.5">
      <c r="A2" s="53" t="s">
        <v>55</v>
      </c>
    </row>
    <row r="3" spans="1:2" ht="13.5">
      <c r="A3" s="54" t="s">
        <v>293</v>
      </c>
      <c r="B3" s="55"/>
    </row>
    <row r="4" spans="5:8" ht="29.25" customHeight="1">
      <c r="E4" s="260" t="s">
        <v>312</v>
      </c>
      <c r="F4" s="260"/>
      <c r="G4" s="260"/>
      <c r="H4" s="260"/>
    </row>
    <row r="5" spans="1:8" ht="12.75" customHeight="1">
      <c r="A5" s="261" t="s">
        <v>16</v>
      </c>
      <c r="B5" s="261" t="s">
        <v>32</v>
      </c>
      <c r="C5" s="261" t="s">
        <v>79</v>
      </c>
      <c r="D5" s="262" t="s">
        <v>19</v>
      </c>
      <c r="E5" s="262"/>
      <c r="F5" s="262"/>
      <c r="G5" s="261" t="s">
        <v>81</v>
      </c>
      <c r="H5" s="261" t="s">
        <v>134</v>
      </c>
    </row>
    <row r="6" spans="1:10" ht="13.5">
      <c r="A6" s="261"/>
      <c r="B6" s="261"/>
      <c r="C6" s="261"/>
      <c r="D6" s="262" t="s">
        <v>17</v>
      </c>
      <c r="E6" s="262"/>
      <c r="F6" s="261" t="s">
        <v>145</v>
      </c>
      <c r="G6" s="261"/>
      <c r="H6" s="261"/>
      <c r="I6" s="57"/>
      <c r="J6" s="77"/>
    </row>
    <row r="7" spans="1:16" ht="25.5" customHeight="1">
      <c r="A7" s="261"/>
      <c r="B7" s="261"/>
      <c r="C7" s="261"/>
      <c r="D7" s="56" t="s">
        <v>77</v>
      </c>
      <c r="E7" s="56" t="s">
        <v>78</v>
      </c>
      <c r="F7" s="261"/>
      <c r="G7" s="261"/>
      <c r="H7" s="261"/>
      <c r="I7" s="58"/>
      <c r="J7" s="78" t="s">
        <v>171</v>
      </c>
      <c r="K7" s="78" t="s">
        <v>172</v>
      </c>
      <c r="L7" s="78" t="s">
        <v>173</v>
      </c>
      <c r="M7" s="78" t="s">
        <v>174</v>
      </c>
      <c r="N7" s="78" t="s">
        <v>175</v>
      </c>
      <c r="O7" s="79" t="s">
        <v>176</v>
      </c>
      <c r="P7" s="53" t="s">
        <v>177</v>
      </c>
    </row>
    <row r="8" spans="1:16" s="61" customFormat="1" ht="13.5">
      <c r="A8" s="59"/>
      <c r="B8" s="59" t="s">
        <v>5</v>
      </c>
      <c r="C8" s="60" t="s">
        <v>6</v>
      </c>
      <c r="D8" s="59" t="s">
        <v>7</v>
      </c>
      <c r="E8" s="59" t="s">
        <v>8</v>
      </c>
      <c r="F8" s="59" t="s">
        <v>9</v>
      </c>
      <c r="G8" s="60" t="s">
        <v>10</v>
      </c>
      <c r="H8" s="59" t="s">
        <v>11</v>
      </c>
      <c r="P8" s="49"/>
    </row>
    <row r="9" spans="1:16" ht="13.5">
      <c r="A9" s="62" t="s">
        <v>1</v>
      </c>
      <c r="B9" s="59" t="s">
        <v>213</v>
      </c>
      <c r="C9" s="59">
        <v>0</v>
      </c>
      <c r="D9" s="106">
        <v>22500000</v>
      </c>
      <c r="E9" s="106">
        <v>11000000</v>
      </c>
      <c r="F9" s="106">
        <v>-1324500</v>
      </c>
      <c r="G9" s="106">
        <v>10175500</v>
      </c>
      <c r="H9" s="106">
        <v>3000000</v>
      </c>
      <c r="J9" s="61" t="s">
        <v>218</v>
      </c>
      <c r="K9" s="61">
        <f>ELOLAP!H7</f>
        <v>2017</v>
      </c>
      <c r="L9" s="80" t="str">
        <f>ELOLAP!I7</f>
        <v>00000000</v>
      </c>
      <c r="M9" s="80" t="str">
        <f>ELOLAP!J7</f>
        <v>20180630</v>
      </c>
      <c r="N9" s="61" t="s">
        <v>180</v>
      </c>
      <c r="O9" s="61" t="s">
        <v>207</v>
      </c>
      <c r="P9" s="49" t="str">
        <f>J9&amp;","&amp;K9&amp;","&amp;L9&amp;","&amp;M9&amp;","&amp;N9&amp;","&amp;O9&amp;","&amp;"@"&amp;O9&amp;0&amp;0&amp;A9&amp;","&amp;B9&amp;","&amp;C9&amp;","&amp;D9&amp;","&amp;E9&amp;","&amp;F9&amp;","&amp;G9&amp;","&amp;H9</f>
        <v>R29,2017,00000000,20180630,E,TEI,@TEI0001,DE,0,22500000,11000000,-1324500,10175500,3000000</v>
      </c>
    </row>
    <row r="10" spans="1:8" ht="13.5">
      <c r="A10" s="62" t="s">
        <v>2</v>
      </c>
      <c r="B10" s="63"/>
      <c r="C10" s="63"/>
      <c r="D10" s="63"/>
      <c r="E10" s="63"/>
      <c r="F10" s="63"/>
      <c r="G10" s="63"/>
      <c r="H10" s="63"/>
    </row>
    <row r="11" spans="1:8" ht="13.5">
      <c r="A11" s="62" t="s">
        <v>3</v>
      </c>
      <c r="B11" s="63"/>
      <c r="C11" s="63"/>
      <c r="D11" s="63"/>
      <c r="E11" s="63"/>
      <c r="F11" s="63"/>
      <c r="G11" s="63"/>
      <c r="H11" s="63"/>
    </row>
    <row r="12" spans="1:8" ht="13.5">
      <c r="A12" s="64" t="s">
        <v>18</v>
      </c>
      <c r="B12" s="63"/>
      <c r="C12" s="63"/>
      <c r="D12" s="63"/>
      <c r="E12" s="63"/>
      <c r="F12" s="63"/>
      <c r="G12" s="63"/>
      <c r="H12" s="63"/>
    </row>
    <row r="13" spans="1:8" ht="13.5">
      <c r="A13" s="60" t="s">
        <v>4</v>
      </c>
      <c r="B13" s="63"/>
      <c r="C13" s="63"/>
      <c r="D13" s="63"/>
      <c r="E13" s="63"/>
      <c r="F13" s="63"/>
      <c r="G13" s="63"/>
      <c r="H13" s="63"/>
    </row>
    <row r="14" ht="14.25" thickBot="1"/>
    <row r="15" ht="15" thickBot="1" thickTop="1">
      <c r="G15" s="201">
        <f>C9+D9-E9+F9-G9</f>
        <v>0</v>
      </c>
    </row>
    <row r="16" ht="14.25" thickTop="1">
      <c r="G16" s="65"/>
    </row>
    <row r="17" ht="13.5">
      <c r="A17" s="65"/>
    </row>
    <row r="18" ht="13.5"/>
    <row r="19" ht="13.5"/>
    <row r="20" ht="13.5"/>
    <row r="21" ht="13.5"/>
    <row r="26" ht="13.5">
      <c r="C26" s="65"/>
    </row>
  </sheetData>
  <sheetProtection/>
  <mergeCells count="9">
    <mergeCell ref="E4:H4"/>
    <mergeCell ref="A5:A7"/>
    <mergeCell ref="B5:B7"/>
    <mergeCell ref="C5:C7"/>
    <mergeCell ref="F6:F7"/>
    <mergeCell ref="H5:H7"/>
    <mergeCell ref="G5:G7"/>
    <mergeCell ref="D5:F5"/>
    <mergeCell ref="D6:E6"/>
  </mergeCells>
  <printOptions/>
  <pageMargins left="0.3937007874015748" right="0.1968503937007874" top="0.17" bottom="0.39" header="0.15748031496062992" footer="0.16"/>
  <pageSetup fitToHeight="0" fitToWidth="1" horizontalDpi="600" verticalDpi="600" orientation="landscape" paperSize="9" scale="54" r:id="rId3"/>
  <headerFooter alignWithMargins="0">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mullerv</dc:creator>
  <cp:keywords/>
  <dc:description/>
  <cp:lastModifiedBy>Czinege-Gyalog Éva</cp:lastModifiedBy>
  <cp:lastPrinted>2007-02-13T13:08:17Z</cp:lastPrinted>
  <dcterms:created xsi:type="dcterms:W3CDTF">2005-09-22T11:20:24Z</dcterms:created>
  <dcterms:modified xsi:type="dcterms:W3CDTF">2018-05-14T09:40:22Z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1743383532</vt:i4>
  </property>
  <property fmtid="{D5CDD505-2E9C-101B-9397-08002B2CF9AE}" pid="3" name="_EmailSubject">
    <vt:lpwstr>lecserélési igény</vt:lpwstr>
  </property>
  <property fmtid="{D5CDD505-2E9C-101B-9397-08002B2CF9AE}" pid="4" name="_AuthorEmail">
    <vt:lpwstr>koroso@mnb.hu</vt:lpwstr>
  </property>
  <property fmtid="{D5CDD505-2E9C-101B-9397-08002B2CF9AE}" pid="5" name="_AuthorEmailDisplayName">
    <vt:lpwstr>Kőrös Orsolya</vt:lpwstr>
  </property>
  <property fmtid="{D5CDD505-2E9C-101B-9397-08002B2CF9AE}" pid="6" name="_PreviousAdHocReviewCycleID">
    <vt:i4>751846826</vt:i4>
  </property>
  <property fmtid="{D5CDD505-2E9C-101B-9397-08002B2CF9AE}" pid="7" name="_ReviewingToolsShownOnce">
    <vt:lpwstr/>
  </property>
</Properties>
</file>