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2"/>
  </bookViews>
  <sheets>
    <sheet name="TXT" sheetId="1" r:id="rId1"/>
    <sheet name="ELOLAP" sheetId="2" r:id="rId2"/>
    <sheet name="TRE" sheetId="3" r:id="rId3"/>
    <sheet name="TEA1-5" sheetId="4" r:id="rId4"/>
    <sheet name="TEL" sheetId="5" r:id="rId5"/>
    <sheet name="TEI" sheetId="6" r:id="rId6"/>
  </sheets>
  <definedNames>
    <definedName name="_xlnm.Print_Titles" localSheetId="3">'TEA1-5'!$1:$3</definedName>
    <definedName name="_xlnm.Print_Titles" localSheetId="4">'TEL'!$1:$2</definedName>
    <definedName name="_xlnm.Print_Area" localSheetId="2">'TRE'!$A$1:$D$30</definedName>
    <definedName name="Z_380B7DBB_4FE3_411B_AF39_9597E9B8E04E_.wvu.PrintArea" localSheetId="2" hidden="1">'TRE'!$A$1:$D$30</definedName>
    <definedName name="Z_380B7DBB_4FE3_411B_AF39_9597E9B8E04E_.wvu.PrintTitles" localSheetId="3" hidden="1">'TEA1-5'!$1:$3</definedName>
    <definedName name="Z_380B7DBB_4FE3_411B_AF39_9597E9B8E04E_.wvu.PrintTitles" localSheetId="5" hidden="1">'TEI'!#REF!</definedName>
    <definedName name="Z_380B7DBB_4FE3_411B_AF39_9597E9B8E04E_.wvu.PrintTitles" localSheetId="4" hidden="1">'TEL'!$1:$2</definedName>
    <definedName name="Z_9B716414_87B0_421F_B952_000442C90094_.wvu.PrintArea" localSheetId="2" hidden="1">'TRE'!$A$1:$D$30</definedName>
    <definedName name="Z_9B716414_87B0_421F_B952_000442C90094_.wvu.PrintTitles" localSheetId="3" hidden="1">'TEA1-5'!$1:$3</definedName>
    <definedName name="Z_9B716414_87B0_421F_B952_000442C90094_.wvu.PrintTitles" localSheetId="5" hidden="1">'TEI'!#REF!</definedName>
    <definedName name="Z_9B716414_87B0_421F_B952_000442C90094_.wvu.PrintTitles" localSheetId="4" hidden="1">'TEL'!$1:$2</definedName>
    <definedName name="Z_D4B6C0B8_C263_4F31_A659_DABF1514052F_.wvu.PrintArea" localSheetId="2" hidden="1">'TRE'!$A$1:$D$30</definedName>
    <definedName name="Z_D4B6C0B8_C263_4F31_A659_DABF1514052F_.wvu.PrintTitles" localSheetId="3" hidden="1">'TEA1-5'!$1:$3</definedName>
    <definedName name="Z_D4B6C0B8_C263_4F31_A659_DABF1514052F_.wvu.PrintTitles" localSheetId="5" hidden="1">'TEI'!#REF!</definedName>
    <definedName name="Z_D4B6C0B8_C263_4F31_A659_DABF1514052F_.wvu.PrintTitles" localSheetId="4" hidden="1">'TEL'!$1:$2</definedName>
  </definedNames>
  <calcPr fullCalcOnLoad="1"/>
</workbook>
</file>

<file path=xl/comments2.xml><?xml version="1.0" encoding="utf-8"?>
<comments xmlns="http://schemas.openxmlformats.org/spreadsheetml/2006/main">
  <authors>
    <author>utifdt</author>
  </authors>
  <commentList>
    <comment ref="I7" authorId="0">
      <text>
        <r>
          <rPr>
            <sz val="8"/>
            <rFont val="Tahoma"/>
            <family val="2"/>
          </rPr>
          <t>Ebbe a cellába írja be az adatszolgáltató törzsszámát (adószám első 8 számjegyét)!</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9" authorId="0">
      <text>
        <r>
          <rPr>
            <sz val="8"/>
            <rFont val="Tahoma"/>
            <family val="2"/>
          </rPr>
          <t>Ellenőrző szám: amennyiben nem nulla, akkor a 01…19 sorok összege nem adja ki a 20
. sorban szereplő összeget!</t>
        </r>
      </text>
    </comment>
    <comment ref="E33" authorId="0">
      <text>
        <r>
          <rPr>
            <sz val="8"/>
            <rFont val="Tahoma"/>
            <family val="2"/>
          </rPr>
          <t>Ellenőrző számok: amennyiben nem nulla, akkor az adott oszlop tekintetében nem teljesül a 10. sorban képlettel megadott összesítés!</t>
        </r>
      </text>
    </comment>
    <comment ref="G43" authorId="1">
      <text>
        <r>
          <rPr>
            <sz val="8"/>
            <rFont val="Tahoma"/>
            <family val="2"/>
          </rPr>
          <t>Normál üzleti éves cégeknél: ellenőrző szám, ha nem 0, akkor nem egyezik az adózott eredmény a TEA2 és a TEA3 táblában.</t>
        </r>
      </text>
    </comment>
    <comment ref="A4"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32" authorId="3">
      <text>
        <r>
          <rPr>
            <sz val="8"/>
            <rFont val="Tahoma"/>
            <family val="2"/>
          </rPr>
          <t xml:space="preserve">Nem számolja a rendszer, a mérlegből kell beírni a Saját tőke számot ezer könyvvezetési dev.nemben
</t>
        </r>
      </text>
    </comment>
    <comment ref="B27" authorId="2">
      <text>
        <r>
          <rPr>
            <sz val="9"/>
            <rFont val="Tahoma"/>
            <family val="2"/>
          </rPr>
          <t>A 05. sort csak hitelintézeti adatszolgáltatóknak és befektetési szolgáltatást végző adatszolgáltatóknak kell kitölteniük.</t>
        </r>
      </text>
    </comment>
    <comment ref="H43" authorId="4">
      <text>
        <r>
          <rPr>
            <sz val="9"/>
            <rFont val="Tahoma"/>
            <family val="2"/>
          </rPr>
          <t xml:space="preserve">
Eltérő üzleti éves cégeknél: ellenőrző szám, ha nem 0, akkor nem egyezik a TEA2 éves eredménye a TEA3 osztalékkal csökkentett adózott eredményével.</t>
        </r>
      </text>
    </comment>
  </commentList>
</comments>
</file>

<file path=xl/comments6.xml><?xml version="1.0" encoding="utf-8"?>
<comments xmlns="http://schemas.openxmlformats.org/spreadsheetml/2006/main">
  <authors>
    <author>utifdt</author>
  </authors>
  <commentList>
    <comment ref="G15" authorId="0">
      <text>
        <r>
          <rPr>
            <sz val="8"/>
            <rFont val="Tahoma"/>
            <family val="2"/>
          </rPr>
          <t>Ellenőrző szám: amennyiben nem nulla, a TEI táblán belül a nyitó állományból a megadott állományváltozások összege nem adja ki a záró állományt!</t>
        </r>
      </text>
    </comment>
  </commentList>
</comments>
</file>

<file path=xl/sharedStrings.xml><?xml version="1.0" encoding="utf-8"?>
<sst xmlns="http://schemas.openxmlformats.org/spreadsheetml/2006/main" count="588" uniqueCount="290">
  <si>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</si>
  <si>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</si>
  <si>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</si>
  <si>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</si>
  <si>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</si>
  <si>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</si>
  <si>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</si>
  <si>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</si>
  <si>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</si>
  <si>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</si>
  <si>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</si>
  <si>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</si>
  <si>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</si>
  <si>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</si>
  <si>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</si>
  <si>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</si>
  <si>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</si>
  <si>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</si>
  <si>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</si>
  <si>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</si>
  <si>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</si>
  <si>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</si>
  <si>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</si>
  <si>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</si>
  <si>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</si>
  <si>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</si>
  <si>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</si>
  <si>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</si>
  <si>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</si>
  <si>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</si>
  <si>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</si>
  <si>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</si>
  <si>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</si>
  <si>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</si>
  <si>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</si>
  <si>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</si>
  <si>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</si>
  <si>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</si>
  <si>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</si>
  <si>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</si>
  <si>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</si>
  <si>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</si>
  <si>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</si>
  <si>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</si>
  <si>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</si>
  <si>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</si>
  <si>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</si>
  <si>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</si>
  <si>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</si>
  <si>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</si>
  <si>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</si>
  <si>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</si>
  <si>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</si>
  <si>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</si>
  <si>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</si>
  <si>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</si>
  <si>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</si>
  <si>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</si>
  <si>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</si>
  <si>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</si>
  <si>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</si>
  <si>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</si>
  <si>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</si>
  <si>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</si>
  <si>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</si>
  <si>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</si>
  <si>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</si>
  <si>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</si>
  <si>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</si>
  <si>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</si>
  <si>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</si>
  <si>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</si>
  <si>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</si>
  <si>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</si>
  <si>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</si>
  <si>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</si>
  <si>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</si>
  <si>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</si>
  <si>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</si>
  <si>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</si>
  <si>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</si>
  <si>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</si>
  <si>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</si>
  <si>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</si>
  <si>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</si>
  <si>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</si>
  <si>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</si>
  <si>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</si>
  <si>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</si>
  <si>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</si>
  <si>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</si>
  <si>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</si>
  <si>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</si>
  <si>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</si>
  <si>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</si>
  <si>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</si>
  <si>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</si>
  <si>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</si>
  <si>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</si>
  <si>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</si>
  <si>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</si>
  <si>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</si>
  <si>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</si>
  <si>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</si>
  <si>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</si>
  <si>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</si>
  <si>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</si>
  <si>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</si>
  <si>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</si>
  <si>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</si>
  <si>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</si>
  <si>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</si>
  <si>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</si>
  <si>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</si>
  <si>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</si>
  <si>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</si>
  <si>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</si>
  <si>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</si>
  <si>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</si>
  <si>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</si>
  <si>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</si>
  <si>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</si>
  <si>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</si>
  <si>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</si>
  <si>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</si>
  <si>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</si>
  <si>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</si>
  <si>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</si>
  <si>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</si>
  <si>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</si>
  <si>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</si>
  <si>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</si>
  <si>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</si>
  <si>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</si>
  <si>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</si>
  <si>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</si>
  <si>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</si>
  <si>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</si>
  <si>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</si>
  <si>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</si>
  <si>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</si>
  <si>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</si>
  <si>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</si>
  <si>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</si>
  <si>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</si>
  <si>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</si>
  <si>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</si>
  <si>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</si>
  <si>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</si>
  <si>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</si>
  <si>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</si>
  <si>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</si>
  <si>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</si>
  <si>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</si>
  <si>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</si>
  <si>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</si>
  <si>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</si>
  <si>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</si>
  <si>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</si>
  <si>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</si>
  <si>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</si>
  <si>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</si>
  <si>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</si>
  <si>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</si>
  <si>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</si>
  <si>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</si>
  <si>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</si>
  <si>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</si>
  <si>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</si>
  <si>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</si>
  <si>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</si>
  <si>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</si>
  <si>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</si>
  <si>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</si>
  <si>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</si>
  <si>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</si>
  <si>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</si>
  <si>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</si>
  <si>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</si>
  <si>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Az adatszolgáltatást kitöltő személy neve:</t>
  </si>
  <si>
    <t>E</t>
  </si>
  <si>
    <t>2</t>
  </si>
  <si>
    <t>ELOLAP02</t>
  </si>
  <si>
    <t>Telefonszáma:</t>
  </si>
  <si>
    <t>3</t>
  </si>
  <si>
    <t>ELOLAP03</t>
  </si>
  <si>
    <t>e-mail címe:</t>
  </si>
  <si>
    <t>4</t>
  </si>
  <si>
    <t>ELOLAP04</t>
  </si>
  <si>
    <t>Az MNB felé kapcsolattartással megbízott vezető, ennek hiányában a szervezet ügyvezetését/vezetését ellátó személy neve:</t>
  </si>
  <si>
    <t>5</t>
  </si>
  <si>
    <t>ELOLAP05</t>
  </si>
  <si>
    <t>6</t>
  </si>
  <si>
    <t>ELOLAP06</t>
  </si>
  <si>
    <t>7</t>
  </si>
  <si>
    <t>ELOLAP07</t>
  </si>
  <si>
    <t>Az adatszolgáltatás kitöltésének dátuma:</t>
  </si>
  <si>
    <t>TEA1</t>
  </si>
  <si>
    <t>TEL</t>
  </si>
  <si>
    <t>Blokk</t>
  </si>
  <si>
    <t>001</t>
  </si>
  <si>
    <t>TRE</t>
  </si>
  <si>
    <t>60.00</t>
  </si>
  <si>
    <t>TEA2</t>
  </si>
  <si>
    <t>TEA3</t>
  </si>
  <si>
    <t>TEI</t>
  </si>
  <si>
    <t>TEA4</t>
  </si>
  <si>
    <t>TEA5</t>
  </si>
  <si>
    <t>00000000</t>
  </si>
  <si>
    <t>DE</t>
  </si>
  <si>
    <t>Szabványos fájlnév:</t>
  </si>
  <si>
    <t>3) adatszolgáltató 8 jegyű törzsszáma</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</si>
  <si>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</si>
  <si>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</si>
  <si>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</si>
  <si>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</si>
  <si>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</si>
  <si>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</si>
  <si>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</si>
  <si>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</si>
  <si>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</si>
  <si>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</si>
  <si>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</si>
  <si>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</si>
  <si>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</si>
  <si>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</si>
  <si>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</si>
  <si>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</si>
  <si>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Minta Mária</t>
  </si>
  <si>
    <t>0</t>
  </si>
  <si>
    <t>KLANYA</t>
  </si>
  <si>
    <t>Partnerazonosító kód (R01-ből)</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</si>
  <si>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</si>
  <si>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t>Példa Miklós</t>
  </si>
  <si>
    <t>miklos.pelda@pelda.hu</t>
  </si>
  <si>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</si>
  <si>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HUF</t>
  </si>
  <si>
    <t>Az adatszolgáltatónak hány vele azonos vállalatcsoportba tartozó külföldi vállalatban van szavazati joga (fiókvállalattal együtt)? (db)</t>
  </si>
  <si>
    <t>maria.minta@minta.com</t>
  </si>
  <si>
    <t>40.00</t>
  </si>
  <si>
    <t>72.50</t>
  </si>
  <si>
    <t>27.50</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</si>
  <si>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</si>
  <si>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</si>
  <si>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</si>
  <si>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</si>
  <si>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</si>
  <si>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</si>
  <si>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</si>
  <si>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r>
      <t xml:space="preserve">Külföldi közvetett </t>
    </r>
    <r>
      <rPr>
        <b/>
        <sz val="10"/>
        <rFont val="Trebuchet MS"/>
        <family val="2"/>
      </rPr>
      <t xml:space="preserve">befektetésben való részesedésre vonatkozó adatok </t>
    </r>
  </si>
  <si>
    <r>
      <t xml:space="preserve">Külföldi közvetlentőke-befektetésben, </t>
    </r>
    <r>
      <rPr>
        <b/>
        <sz val="10"/>
        <rFont val="Trebuchet MS"/>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</si>
  <si>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 xml:space="preserve">Külföldi közvetlentőke-befektetés, </t>
    </r>
    <r>
      <rPr>
        <b/>
        <sz val="10"/>
        <rFont val="Trebuchet MS"/>
        <family val="2"/>
      </rPr>
      <t>közvetett befektetés, külföldi fióktelep vagy társvállalat törzsadatai</t>
    </r>
  </si>
  <si>
    <t>Külföldi közvetlentőke-befektetés vagy közvetett befektetés, külföldi fióktelep vagy társvállalat jelentésköteles adatai (értékadatok ezer devizában)</t>
  </si>
  <si>
    <r>
      <t>A külföldi vállalatot a tulajdonosi láncban megelőző vállalat</t>
    </r>
    <r>
      <rPr>
        <strike/>
        <sz val="10"/>
        <rFont val="Trebuchet MS"/>
        <family val="2"/>
      </rPr>
      <t xml:space="preserve">  </t>
    </r>
    <r>
      <rPr>
        <sz val="10"/>
        <rFont val="Trebuchet MS"/>
        <family val="2"/>
      </rPr>
      <t>szavazati jogának aránya (%-ban, két tizedessel)</t>
    </r>
  </si>
  <si>
    <r>
      <t xml:space="preserve">Külföldi közvetlentőke-befektetés, </t>
    </r>
    <r>
      <rPr>
        <b/>
        <sz val="10"/>
        <rFont val="Trebuchet MS"/>
        <family val="2"/>
      </rPr>
      <t>közvetett befektetés vagy társvállalat mérlegadatai, (Adatok a  02. sorban közölt devizanemben, ezerben) (Külföldi fióktelep esetén nem kell kitölteni!)</t>
    </r>
  </si>
  <si>
    <r>
      <t xml:space="preserve">Külföldi közvetlentőke-befektetés, </t>
    </r>
    <r>
      <rPr>
        <b/>
        <sz val="10"/>
        <rFont val="Trebuchet MS"/>
        <family val="2"/>
      </rPr>
      <t>közvetett befektetés vagy társvállalat eredménykimutatásának adatai (Adatok a  02. sorban közölt devizanemben, ezerben) (Külföldi fióktelep esetén nem kell kitölteni!)</t>
    </r>
  </si>
  <si>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</si>
  <si>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</si>
  <si>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</si>
  <si>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</si>
  <si>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r>
      <t>Külföldi fióktelep, külföldi közvetlentőke-befektetés vagy közvetett befektetés</t>
    </r>
    <r>
      <rPr>
        <b/>
        <sz val="10"/>
        <color indexed="8"/>
        <rFont val="Trebuchet MS"/>
        <family val="2"/>
      </rPr>
      <t xml:space="preserve"> egyéb adatai, amennyiben a fióktelep vagy a külföldi vállalat pénzügyi vállalat (50% alatti részesedések esetén nem kell kitölteni)</t>
    </r>
  </si>
  <si>
    <t xml:space="preserve">A külföldi közvetlentőke-befektető, közvetett befektető vagy a társvállalat részesedésére és vele kapcsolatos kereszttulajdonlásra vonatkozó adatok </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</si>
  <si>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</si>
  <si>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</si>
  <si>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A külföldi közvetlentőke-befektető, közvetett befektető vagy a társvállalat közvetlen</t>
    </r>
    <r>
      <rPr>
        <b/>
        <sz val="11"/>
        <color indexed="8"/>
        <rFont val="Calibri"/>
        <family val="2"/>
      </rPr>
      <t xml:space="preserve"> szavazati jogának aránya az adatszolgáltató vállalkozásban (% két tizedessel)</t>
    </r>
  </si>
  <si>
    <t>061234-5678</t>
  </si>
  <si>
    <t>Az adatszolgáltatóra vonatkozó adatok IFRS szerinti éves egyedi beszámolóból származnak-e? (1=igen; 0=nem)</t>
  </si>
  <si>
    <t>TEA2 tábla: Az adatszolgáltató mérlegének adatai</t>
  </si>
  <si>
    <t>Az adatszolgáltató eredménykimutatásának adatai</t>
  </si>
  <si>
    <t>Külföldi ingatlantulajdon</t>
  </si>
  <si>
    <t>20161231</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</si>
  <si>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</si>
  <si>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</si>
  <si>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20180630</t>
  </si>
  <si>
    <t>2) vonatkozási időszak 2017. év utolsó számjegye: 7</t>
  </si>
  <si>
    <t>Az adatszolgáltató könyvvezetésének devizaneme (IFRS esetén a prezentációs pénznem) (ISO kód) (3 karakter):</t>
  </si>
  <si>
    <t>Pénzügyi eszközök értékesítésének vagy tartásának realizált vagy nem realizált eredménye (amennyiben veszteség: (-), amennyiben nyereség: (+) az előjel)</t>
  </si>
  <si>
    <t>Tárgyévben lezárult üzleti év során jóváhagyott osztalék</t>
  </si>
  <si>
    <t>adatok az adatszolgáltató könyvvezetésének devizanemében / IFRS esetén a prezentációs pénznemben, ezerben</t>
  </si>
  <si>
    <t>A tárgyévben lezárult üzleti évet követően jóváhagyott osztalék</t>
  </si>
  <si>
    <t>Éves eredmény (előjellel)</t>
  </si>
  <si>
    <t>Visszavásárolt tulajdoni részesedés névértéken</t>
  </si>
  <si>
    <t>adatok az adatszolgáltató könyvvezetésének devizanemében / IFRS esetén prezentációs pénznemben, ezerben</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</si>
  <si>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</si>
  <si>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</si>
  <si>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</si>
  <si>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 tárgyév során jóváhagyott osztalékból a tárgyévben lezárult üzleti évet megelőző üzleti év eredményéből származó rész</t>
  </si>
  <si>
    <t>adatok az adatszolgáltató könyvvezetésének devizanemében / IFRS esetén prezentációs pénznemben, ezer Ft-ban/ezer devizában, egész számra kerekítve</t>
  </si>
  <si>
    <r>
      <t>Befektetéstől vagy társvállalattól tárgyév során</t>
    </r>
    <r>
      <rPr>
        <sz val="11"/>
        <rFont val="Calibri"/>
        <family val="2"/>
      </rPr>
      <t xml:space="preserve"> kapott osztalék</t>
    </r>
    <r>
      <rPr>
        <sz val="11"/>
        <rFont val="Calibri"/>
        <family val="2"/>
      </rPr>
      <t>nak az  előző üzleti év adatszolgáltatóra jutó adózott eredményén felüli része (+)</t>
    </r>
  </si>
  <si>
    <t>20171231</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</si>
</sst>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 numFmtId="173" formatCode="yyyy\.mm\.dd;@"/>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69">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b/>
      <sz val="10"/>
      <name val="Trebuchet MS"/>
      <family val="2"/>
    </font>
    <font>
      <sz val="10"/>
      <name val="Trebuchet MS"/>
      <family val="2"/>
    </font>
    <font>
      <sz val="10"/>
      <color indexed="10"/>
      <name val="Trebuchet MS"/>
      <family val="2"/>
    </font>
    <font>
      <b/>
      <sz val="12"/>
      <name val="Trebuchet MS"/>
      <family val="2"/>
    </font>
    <font>
      <sz val="12"/>
      <name val="Trebuchet MS"/>
      <family val="2"/>
    </font>
    <font>
      <sz val="8"/>
      <name val="Trebuchet MS"/>
      <family val="2"/>
    </font>
    <font>
      <b/>
      <sz val="14"/>
      <name val="Trebuchet MS"/>
      <family val="2"/>
    </font>
    <font>
      <b/>
      <sz val="8"/>
      <name val="Trebuchet MS"/>
      <family val="2"/>
    </font>
    <font>
      <b/>
      <sz val="8"/>
      <color indexed="10"/>
      <name val="Trebuchet MS"/>
      <family val="2"/>
    </font>
    <font>
      <sz val="8"/>
      <color indexed="10"/>
      <name val="Trebuchet MS"/>
      <family val="2"/>
    </font>
    <font>
      <sz val="11"/>
      <color indexed="8"/>
      <name val="Calibri"/>
      <family val="2"/>
    </font>
    <font>
      <b/>
      <sz val="11"/>
      <color indexed="8"/>
      <name val="Calibri"/>
      <family val="2"/>
    </font>
    <font>
      <sz val="11"/>
      <color indexed="10"/>
      <name val="Calibri"/>
      <family val="2"/>
    </font>
    <font>
      <strike/>
      <sz val="10"/>
      <name val="Trebuchet MS"/>
      <family val="2"/>
    </font>
    <font>
      <sz val="11"/>
      <name val="Calibri"/>
      <family val="2"/>
    </font>
    <font>
      <sz val="11"/>
      <name val="Trebuchet MS"/>
      <family val="2"/>
    </font>
    <font>
      <b/>
      <sz val="11"/>
      <name val="Trebuchet MS"/>
      <family val="2"/>
    </font>
    <font>
      <b/>
      <sz val="11"/>
      <name val="Calibri"/>
      <family val="2"/>
    </font>
    <font>
      <sz val="10"/>
      <name val="Calibri"/>
      <family val="2"/>
    </font>
    <font>
      <b/>
      <sz val="10"/>
      <color indexed="10"/>
      <name val="Calibri"/>
      <family val="2"/>
    </font>
    <font>
      <sz val="10"/>
      <color indexed="10"/>
      <name val="Calibri"/>
      <family val="2"/>
    </font>
    <font>
      <b/>
      <i/>
      <sz val="11"/>
      <name val="Calibri"/>
      <family val="2"/>
    </font>
    <font>
      <b/>
      <sz val="16"/>
      <color indexed="8"/>
      <name val="Calibri"/>
      <family val="2"/>
    </font>
    <font>
      <i/>
      <sz val="12"/>
      <color indexed="8"/>
      <name val="Calibri"/>
      <family val="2"/>
    </font>
    <font>
      <sz val="10"/>
      <color indexed="8"/>
      <name val="Calibri"/>
      <family val="2"/>
    </font>
    <font>
      <i/>
      <sz val="11"/>
      <color indexed="8"/>
      <name val="Calibri"/>
      <family val="2"/>
    </font>
    <font>
      <sz val="9"/>
      <name val="Tahoma"/>
      <family val="2"/>
    </font>
    <font>
      <b/>
      <sz val="10"/>
      <color indexed="8"/>
      <name val="Trebuchet MS"/>
      <family val="2"/>
    </font>
    <font>
      <b/>
      <sz val="12"/>
      <name val="Calibri"/>
      <family val="2"/>
    </font>
    <font>
      <b/>
      <sz val="14"/>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rebuchet MS"/>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double"/>
      <right style="double"/>
      <top style="double"/>
      <bottom style="double"/>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0" borderId="6" applyNumberFormat="0" applyFill="0" applyAlignment="0" applyProtection="0"/>
    <xf numFmtId="0" fontId="0" fillId="22" borderId="7" applyNumberFormat="0" applyFont="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0" fillId="29" borderId="0" applyNumberFormat="0" applyBorder="0" applyAlignment="0" applyProtection="0"/>
    <xf numFmtId="0" fontId="61" fillId="30" borderId="8" applyNumberFormat="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6" fillId="30" borderId="1" applyNumberFormat="0" applyAlignment="0" applyProtection="0"/>
    <xf numFmtId="9" fontId="0" fillId="0" borderId="0" applyFont="0" applyFill="0" applyBorder="0" applyAlignment="0" applyProtection="0"/>
  </cellStyleXfs>
  <cellXfs count="251">
    <xf numFmtId="0" fontId="0" fillId="0" borderId="0" xfId="0"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0" fontId="7" fillId="0" borderId="10" xfId="0" applyNumberFormat="1" applyFont="1" applyFill="1" applyBorder="1" applyAlignment="1">
      <alignment horizontal="center"/>
    </xf>
    <xf numFmtId="0" fontId="10" fillId="0" borderId="0" xfId="0" applyFont="1" applyAlignment="1">
      <alignment/>
    </xf>
    <xf numFmtId="49" fontId="7" fillId="0" borderId="10" xfId="0" applyNumberFormat="1" applyFont="1" applyBorder="1" applyAlignment="1">
      <alignment horizontal="center"/>
    </xf>
    <xf numFmtId="49" fontId="7" fillId="0" borderId="0" xfId="0" applyNumberFormat="1" applyFont="1" applyAlignment="1">
      <alignment/>
    </xf>
    <xf numFmtId="49" fontId="7" fillId="0" borderId="10" xfId="0" applyNumberFormat="1" applyFont="1" applyFill="1" applyBorder="1" applyAlignment="1">
      <alignment horizontal="center"/>
    </xf>
    <xf numFmtId="3" fontId="7" fillId="0" borderId="0" xfId="0" applyNumberFormat="1" applyFont="1" applyAlignment="1">
      <alignment/>
    </xf>
    <xf numFmtId="0" fontId="7" fillId="0" borderId="0" xfId="0" applyFont="1" applyBorder="1" applyAlignment="1">
      <alignment/>
    </xf>
    <xf numFmtId="49" fontId="6" fillId="0" borderId="0" xfId="0" applyNumberFormat="1" applyFont="1" applyAlignment="1">
      <alignment/>
    </xf>
    <xf numFmtId="0" fontId="7" fillId="0" borderId="0" xfId="0" applyFont="1" applyFill="1" applyAlignment="1">
      <alignment/>
    </xf>
    <xf numFmtId="49" fontId="6"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49" fontId="7" fillId="33" borderId="11" xfId="0" applyNumberFormat="1" applyFont="1" applyFill="1" applyBorder="1" applyAlignment="1">
      <alignment horizontal="center" vertical="center"/>
    </xf>
    <xf numFmtId="0"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7" fillId="0" borderId="11" xfId="0" applyNumberFormat="1" applyFont="1" applyFill="1" applyBorder="1" applyAlignment="1">
      <alignment horizontal="center" vertical="center"/>
    </xf>
    <xf numFmtId="0" fontId="7" fillId="34" borderId="10" xfId="0" applyNumberFormat="1" applyFont="1" applyFill="1" applyBorder="1" applyAlignment="1">
      <alignment horizontal="center"/>
    </xf>
    <xf numFmtId="49" fontId="7" fillId="33" borderId="10" xfId="0" applyNumberFormat="1" applyFont="1" applyFill="1" applyBorder="1" applyAlignment="1">
      <alignment horizontal="center"/>
    </xf>
    <xf numFmtId="2" fontId="7" fillId="0" borderId="12" xfId="0" applyNumberFormat="1" applyFont="1" applyFill="1" applyBorder="1" applyAlignment="1">
      <alignment horizontal="center"/>
    </xf>
    <xf numFmtId="0" fontId="7" fillId="33" borderId="10" xfId="0" applyFont="1" applyFill="1" applyBorder="1" applyAlignment="1">
      <alignment horizontal="center"/>
    </xf>
    <xf numFmtId="3" fontId="7" fillId="0" borderId="1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10" fillId="33" borderId="10" xfId="0" applyFont="1" applyFill="1" applyBorder="1" applyAlignment="1">
      <alignment horizontal="center"/>
    </xf>
    <xf numFmtId="0" fontId="7" fillId="0" borderId="12" xfId="0" applyFont="1" applyFill="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7" fillId="0" borderId="11" xfId="0" applyNumberFormat="1" applyFont="1" applyFill="1" applyBorder="1" applyAlignment="1">
      <alignment horizontal="center"/>
    </xf>
    <xf numFmtId="0" fontId="7" fillId="0" borderId="13" xfId="0" applyFont="1" applyFill="1" applyBorder="1" applyAlignment="1">
      <alignment horizontal="center"/>
    </xf>
    <xf numFmtId="49" fontId="7" fillId="35" borderId="13" xfId="0" applyNumberFormat="1" applyFont="1" applyFill="1" applyBorder="1" applyAlignment="1">
      <alignment horizontal="center" vertical="center"/>
    </xf>
    <xf numFmtId="0" fontId="7" fillId="33" borderId="11" xfId="0" applyFont="1" applyFill="1" applyBorder="1" applyAlignment="1">
      <alignment horizontal="center" wrapText="1"/>
    </xf>
    <xf numFmtId="0" fontId="7" fillId="33" borderId="11" xfId="0" applyFont="1" applyFill="1" applyBorder="1" applyAlignment="1">
      <alignment horizontal="center"/>
    </xf>
    <xf numFmtId="0" fontId="7" fillId="0" borderId="11" xfId="0" applyFont="1" applyBorder="1" applyAlignment="1">
      <alignment horizontal="center"/>
    </xf>
    <xf numFmtId="49" fontId="7" fillId="35" borderId="12" xfId="0" applyNumberFormat="1" applyFont="1" applyFill="1" applyBorder="1" applyAlignment="1">
      <alignment horizontal="center" vertical="center"/>
    </xf>
    <xf numFmtId="0" fontId="7" fillId="33" borderId="10" xfId="0" applyFont="1" applyFill="1" applyBorder="1" applyAlignment="1">
      <alignment horizontal="center" wrapText="1"/>
    </xf>
    <xf numFmtId="0" fontId="7" fillId="35" borderId="10" xfId="0" applyFont="1" applyFill="1" applyBorder="1" applyAlignment="1">
      <alignment horizontal="center"/>
    </xf>
    <xf numFmtId="0" fontId="7" fillId="35" borderId="0" xfId="0" applyFont="1" applyFill="1" applyAlignment="1">
      <alignment/>
    </xf>
    <xf numFmtId="3" fontId="7" fillId="33" borderId="10" xfId="0" applyNumberFormat="1" applyFont="1" applyFill="1" applyBorder="1" applyAlignment="1">
      <alignment horizontal="center"/>
    </xf>
    <xf numFmtId="0" fontId="11" fillId="0" borderId="0" xfId="0" applyFont="1" applyAlignment="1">
      <alignment/>
    </xf>
    <xf numFmtId="49" fontId="7" fillId="0" borderId="0" xfId="0" applyNumberFormat="1" applyFont="1" applyBorder="1" applyAlignment="1">
      <alignment horizontal="center"/>
    </xf>
    <xf numFmtId="0" fontId="8" fillId="0" borderId="0" xfId="0" applyFont="1" applyAlignment="1">
      <alignment wrapText="1"/>
    </xf>
    <xf numFmtId="49" fontId="6" fillId="0" borderId="0" xfId="0" applyNumberFormat="1" applyFont="1" applyFill="1" applyBorder="1" applyAlignment="1">
      <alignment horizontal="left"/>
    </xf>
    <xf numFmtId="0" fontId="13" fillId="0" borderId="0" xfId="0" applyFont="1" applyAlignment="1">
      <alignment/>
    </xf>
    <xf numFmtId="0" fontId="13" fillId="0" borderId="0" xfId="0" applyFont="1" applyFill="1" applyAlignment="1">
      <alignment/>
    </xf>
    <xf numFmtId="0" fontId="11" fillId="0" borderId="0" xfId="0" applyFont="1" applyFill="1" applyAlignment="1">
      <alignment/>
    </xf>
    <xf numFmtId="0" fontId="13" fillId="0" borderId="10" xfId="0" applyFont="1" applyFill="1" applyBorder="1" applyAlignment="1">
      <alignment horizontal="center" vertical="center" wrapText="1"/>
    </xf>
    <xf numFmtId="0" fontId="11" fillId="0" borderId="0" xfId="0" applyFont="1" applyBorder="1" applyAlignment="1">
      <alignment/>
    </xf>
    <xf numFmtId="0" fontId="14" fillId="0" borderId="0" xfId="0" applyFont="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xf>
    <xf numFmtId="0" fontId="11" fillId="0" borderId="0" xfId="0" applyFont="1" applyAlignment="1">
      <alignment horizontal="center"/>
    </xf>
    <xf numFmtId="49" fontId="11" fillId="0" borderId="10" xfId="0" applyNumberFormat="1" applyFont="1" applyFill="1" applyBorder="1" applyAlignment="1">
      <alignment horizontal="center" vertical="center" wrapText="1"/>
    </xf>
    <xf numFmtId="0" fontId="11" fillId="0" borderId="10" xfId="0" applyFont="1" applyBorder="1" applyAlignment="1">
      <alignment/>
    </xf>
    <xf numFmtId="0" fontId="11" fillId="0" borderId="10" xfId="0" applyFont="1" applyFill="1" applyBorder="1" applyAlignment="1">
      <alignment horizontal="center" vertical="center" wrapText="1"/>
    </xf>
    <xf numFmtId="0" fontId="15"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wrapText="1"/>
    </xf>
    <xf numFmtId="0" fontId="6" fillId="0" borderId="10" xfId="0" applyNumberFormat="1" applyFont="1" applyFill="1" applyBorder="1" applyAlignment="1">
      <alignment horizontal="center" wrapText="1"/>
    </xf>
    <xf numFmtId="0" fontId="6" fillId="0" borderId="12" xfId="0" applyFont="1" applyFill="1" applyBorder="1" applyAlignment="1">
      <alignment horizontal="center" wrapText="1"/>
    </xf>
    <xf numFmtId="0" fontId="10" fillId="0" borderId="10" xfId="0" applyFont="1" applyBorder="1" applyAlignment="1">
      <alignment horizontal="center"/>
    </xf>
    <xf numFmtId="3" fontId="7" fillId="0" borderId="10" xfId="0" applyNumberFormat="1" applyFont="1" applyFill="1" applyBorder="1" applyAlignment="1">
      <alignment horizontal="center"/>
    </xf>
    <xf numFmtId="49" fontId="7" fillId="0" borderId="0" xfId="0" applyNumberFormat="1" applyFont="1" applyAlignment="1">
      <alignment horizontal="center"/>
    </xf>
    <xf numFmtId="2" fontId="7" fillId="0" borderId="0" xfId="0" applyNumberFormat="1" applyFont="1" applyAlignment="1">
      <alignment horizontal="center"/>
    </xf>
    <xf numFmtId="49" fontId="7" fillId="34" borderId="14" xfId="0" applyNumberFormat="1" applyFont="1" applyFill="1" applyBorder="1" applyAlignment="1">
      <alignment horizontal="center"/>
    </xf>
    <xf numFmtId="0" fontId="11" fillId="0" borderId="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49" fontId="11" fillId="0" borderId="0" xfId="0" applyNumberFormat="1" applyFont="1" applyAlignment="1">
      <alignment horizontal="center"/>
    </xf>
    <xf numFmtId="0" fontId="7" fillId="36" borderId="10" xfId="0" applyFont="1" applyFill="1" applyBorder="1" applyAlignment="1">
      <alignment horizontal="center"/>
    </xf>
    <xf numFmtId="0" fontId="7" fillId="36" borderId="10" xfId="0" applyFont="1" applyFill="1" applyBorder="1" applyAlignment="1">
      <alignment horizontal="center" wrapText="1"/>
    </xf>
    <xf numFmtId="0" fontId="6" fillId="0" borderId="10" xfId="0" applyFont="1" applyBorder="1" applyAlignment="1">
      <alignment horizontal="center"/>
    </xf>
    <xf numFmtId="49" fontId="6" fillId="33" borderId="12" xfId="0" applyNumberFormat="1" applyFont="1" applyFill="1" applyBorder="1" applyAlignment="1">
      <alignment horizontal="center" wrapText="1"/>
    </xf>
    <xf numFmtId="0" fontId="6" fillId="0" borderId="10" xfId="0" applyNumberFormat="1" applyFont="1" applyFill="1" applyBorder="1" applyAlignment="1">
      <alignment horizontal="center"/>
    </xf>
    <xf numFmtId="3" fontId="6" fillId="33" borderId="10" xfId="0" applyNumberFormat="1" applyFont="1" applyFill="1" applyBorder="1" applyAlignment="1">
      <alignment horizontal="center"/>
    </xf>
    <xf numFmtId="0" fontId="6" fillId="33" borderId="10" xfId="0" applyFont="1" applyFill="1" applyBorder="1" applyAlignment="1">
      <alignment horizontal="center"/>
    </xf>
    <xf numFmtId="0" fontId="6" fillId="0" borderId="10" xfId="0" applyFont="1" applyFill="1" applyBorder="1" applyAlignment="1">
      <alignment horizontal="center"/>
    </xf>
    <xf numFmtId="49" fontId="6" fillId="0" borderId="12" xfId="0" applyNumberFormat="1" applyFont="1" applyFill="1" applyBorder="1" applyAlignment="1">
      <alignment horizontal="center"/>
    </xf>
    <xf numFmtId="49" fontId="6" fillId="0" borderId="11" xfId="0" applyNumberFormat="1" applyFont="1" applyBorder="1" applyAlignment="1">
      <alignment horizontal="center"/>
    </xf>
    <xf numFmtId="0" fontId="6" fillId="0" borderId="10" xfId="0" applyFont="1" applyBorder="1" applyAlignment="1">
      <alignment horizontal="center" vertical="center"/>
    </xf>
    <xf numFmtId="0" fontId="6" fillId="0" borderId="10" xfId="0" applyFont="1" applyFill="1" applyBorder="1" applyAlignment="1">
      <alignment horizontal="center" wrapText="1"/>
    </xf>
    <xf numFmtId="0" fontId="6" fillId="0" borderId="10" xfId="0"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xf>
    <xf numFmtId="0" fontId="11" fillId="0" borderId="10" xfId="0" applyFont="1" applyBorder="1" applyAlignment="1">
      <alignment horizontal="right"/>
    </xf>
    <xf numFmtId="49" fontId="6" fillId="0" borderId="10" xfId="0" applyNumberFormat="1" applyFont="1" applyBorder="1" applyAlignment="1">
      <alignment horizontal="center"/>
    </xf>
    <xf numFmtId="0" fontId="24" fillId="0" borderId="0" xfId="0" applyFont="1" applyAlignment="1">
      <alignment/>
    </xf>
    <xf numFmtId="0" fontId="20" fillId="0" borderId="0" xfId="0" applyFont="1" applyAlignment="1">
      <alignment/>
    </xf>
    <xf numFmtId="0" fontId="20" fillId="0" borderId="0" xfId="0" applyFont="1" applyFill="1" applyAlignment="1">
      <alignment/>
    </xf>
    <xf numFmtId="0" fontId="23" fillId="0" borderId="0" xfId="0" applyFont="1" applyAlignment="1">
      <alignment/>
    </xf>
    <xf numFmtId="0" fontId="23" fillId="0" borderId="10" xfId="0" applyFont="1" applyBorder="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xf>
    <xf numFmtId="49" fontId="20" fillId="0" borderId="10" xfId="0" applyNumberFormat="1" applyFont="1" applyBorder="1" applyAlignment="1">
      <alignment horizontal="center"/>
    </xf>
    <xf numFmtId="49" fontId="20" fillId="0" borderId="0" xfId="0" applyNumberFormat="1" applyFont="1" applyAlignment="1">
      <alignment/>
    </xf>
    <xf numFmtId="49" fontId="20" fillId="0" borderId="10" xfId="0" applyNumberFormat="1" applyFont="1" applyFill="1" applyBorder="1" applyAlignment="1">
      <alignment/>
    </xf>
    <xf numFmtId="2" fontId="20" fillId="0" borderId="10" xfId="0" applyNumberFormat="1" applyFont="1" applyBorder="1" applyAlignment="1">
      <alignment horizontal="center"/>
    </xf>
    <xf numFmtId="3" fontId="20" fillId="0" borderId="10" xfId="0" applyNumberFormat="1" applyFont="1" applyFill="1" applyBorder="1" applyAlignment="1">
      <alignment/>
    </xf>
    <xf numFmtId="49" fontId="20" fillId="0" borderId="0" xfId="0" applyNumberFormat="1" applyFont="1" applyBorder="1" applyAlignment="1">
      <alignment horizontal="center"/>
    </xf>
    <xf numFmtId="0" fontId="20" fillId="0" borderId="0" xfId="0" applyFont="1" applyFill="1" applyBorder="1" applyAlignment="1">
      <alignment horizontal="center"/>
    </xf>
    <xf numFmtId="2" fontId="20" fillId="0" borderId="0" xfId="0" applyNumberFormat="1" applyFont="1" applyBorder="1" applyAlignment="1">
      <alignment horizontal="center"/>
    </xf>
    <xf numFmtId="3" fontId="20" fillId="0" borderId="0" xfId="0" applyNumberFormat="1" applyFont="1" applyFill="1" applyBorder="1" applyAlignment="1">
      <alignment/>
    </xf>
    <xf numFmtId="0" fontId="23" fillId="0" borderId="10" xfId="0" applyFont="1" applyFill="1" applyBorder="1" applyAlignment="1">
      <alignment horizontal="center" wrapText="1"/>
    </xf>
    <xf numFmtId="49" fontId="20" fillId="0" borderId="10" xfId="0" applyNumberFormat="1" applyFont="1" applyFill="1" applyBorder="1" applyAlignment="1">
      <alignment horizontal="center"/>
    </xf>
    <xf numFmtId="3" fontId="20" fillId="0" borderId="10" xfId="0" applyNumberFormat="1" applyFont="1" applyBorder="1" applyAlignment="1">
      <alignment/>
    </xf>
    <xf numFmtId="3" fontId="20" fillId="0" borderId="0" xfId="0" applyNumberFormat="1" applyFont="1" applyAlignment="1">
      <alignment/>
    </xf>
    <xf numFmtId="3" fontId="23" fillId="0" borderId="10" xfId="0" applyNumberFormat="1" applyFont="1" applyBorder="1" applyAlignment="1">
      <alignment/>
    </xf>
    <xf numFmtId="2" fontId="20" fillId="0" borderId="0" xfId="0" applyNumberFormat="1" applyFont="1" applyFill="1" applyBorder="1" applyAlignment="1">
      <alignment horizontal="center"/>
    </xf>
    <xf numFmtId="0" fontId="20" fillId="0" borderId="0" xfId="0" applyFont="1" applyFill="1" applyBorder="1" applyAlignment="1">
      <alignment horizontal="left"/>
    </xf>
    <xf numFmtId="0" fontId="20" fillId="0" borderId="0" xfId="0" applyFont="1" applyBorder="1" applyAlignment="1">
      <alignment/>
    </xf>
    <xf numFmtId="2" fontId="20" fillId="0" borderId="0" xfId="0" applyNumberFormat="1" applyFont="1" applyAlignment="1">
      <alignment/>
    </xf>
    <xf numFmtId="178" fontId="20" fillId="0" borderId="0" xfId="0" applyNumberFormat="1" applyFont="1" applyAlignment="1">
      <alignment/>
    </xf>
    <xf numFmtId="49" fontId="23" fillId="0" borderId="0" xfId="0" applyNumberFormat="1" applyFont="1" applyFill="1" applyBorder="1" applyAlignment="1">
      <alignment horizontal="left"/>
    </xf>
    <xf numFmtId="0" fontId="18" fillId="0" borderId="0" xfId="0" applyFont="1" applyAlignment="1">
      <alignment/>
    </xf>
    <xf numFmtId="0" fontId="23" fillId="0" borderId="10" xfId="0" applyFont="1" applyBorder="1" applyAlignment="1">
      <alignment horizontal="center" vertical="center"/>
    </xf>
    <xf numFmtId="0" fontId="23" fillId="0" borderId="10" xfId="0" applyFont="1" applyFill="1" applyBorder="1" applyAlignment="1">
      <alignment horizontal="center"/>
    </xf>
    <xf numFmtId="0" fontId="20" fillId="0" borderId="10" xfId="0" applyFont="1" applyBorder="1" applyAlignment="1">
      <alignment/>
    </xf>
    <xf numFmtId="49" fontId="20" fillId="0" borderId="0" xfId="0" applyNumberFormat="1" applyFont="1" applyFill="1" applyBorder="1" applyAlignment="1">
      <alignment horizontal="center"/>
    </xf>
    <xf numFmtId="0" fontId="20" fillId="0" borderId="0" xfId="0" applyFont="1" applyFill="1" applyBorder="1" applyAlignment="1">
      <alignment/>
    </xf>
    <xf numFmtId="49" fontId="20" fillId="0" borderId="10" xfId="0" applyNumberFormat="1" applyFont="1" applyFill="1" applyBorder="1" applyAlignment="1">
      <alignment horizontal="center" vertical="center"/>
    </xf>
    <xf numFmtId="49" fontId="27" fillId="0" borderId="0" xfId="0" applyNumberFormat="1" applyFont="1" applyFill="1" applyBorder="1" applyAlignment="1">
      <alignment horizontal="left"/>
    </xf>
    <xf numFmtId="0" fontId="24" fillId="0" borderId="0" xfId="0" applyFont="1" applyAlignment="1">
      <alignment horizontal="center"/>
    </xf>
    <xf numFmtId="0" fontId="24" fillId="0" borderId="14" xfId="0" applyFont="1" applyFill="1" applyBorder="1" applyAlignment="1">
      <alignment horizontal="center"/>
    </xf>
    <xf numFmtId="0" fontId="30" fillId="37" borderId="0" xfId="0" applyNumberFormat="1" applyFont="1" applyFill="1" applyBorder="1" applyAlignment="1">
      <alignment horizontal="center" vertical="center" wrapText="1"/>
    </xf>
    <xf numFmtId="0" fontId="20"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31"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49" fontId="20" fillId="34" borderId="14" xfId="0" applyNumberFormat="1" applyFont="1" applyFill="1" applyBorder="1" applyAlignment="1">
      <alignment horizontal="center"/>
    </xf>
    <xf numFmtId="49" fontId="20" fillId="0" borderId="14" xfId="0" applyNumberFormat="1" applyFont="1" applyFill="1" applyBorder="1" applyAlignment="1">
      <alignment horizontal="center"/>
    </xf>
    <xf numFmtId="0" fontId="20" fillId="0" borderId="0" xfId="0" applyNumberFormat="1" applyFont="1" applyAlignment="1">
      <alignment horizontal="center"/>
    </xf>
    <xf numFmtId="0" fontId="31" fillId="0" borderId="18"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1" fillId="0" borderId="17" xfId="43" applyNumberFormat="1" applyFill="1" applyBorder="1" applyAlignment="1" applyProtection="1">
      <alignment horizontal="center" vertical="center" wrapText="1"/>
      <protection/>
    </xf>
    <xf numFmtId="49" fontId="23" fillId="0" borderId="10" xfId="0" applyNumberFormat="1" applyFont="1" applyFill="1" applyBorder="1" applyAlignment="1">
      <alignment horizontal="center" vertical="center"/>
    </xf>
    <xf numFmtId="3" fontId="23" fillId="0" borderId="10" xfId="0" applyNumberFormat="1" applyFont="1" applyFill="1" applyBorder="1" applyAlignment="1">
      <alignment/>
    </xf>
    <xf numFmtId="2" fontId="23" fillId="0" borderId="0" xfId="0" applyNumberFormat="1" applyFont="1" applyAlignment="1">
      <alignment/>
    </xf>
    <xf numFmtId="0" fontId="20" fillId="0" borderId="0" xfId="0" applyFont="1" applyFill="1" applyAlignment="1">
      <alignment horizontal="center"/>
    </xf>
    <xf numFmtId="49" fontId="67" fillId="0" borderId="10" xfId="0" applyNumberFormat="1" applyFont="1" applyFill="1" applyBorder="1" applyAlignment="1">
      <alignment horizontal="center" vertical="center"/>
    </xf>
    <xf numFmtId="49" fontId="67" fillId="33" borderId="12" xfId="0" applyNumberFormat="1" applyFont="1" applyFill="1" applyBorder="1" applyAlignment="1">
      <alignment horizontal="center" wrapText="1"/>
    </xf>
    <xf numFmtId="0" fontId="50" fillId="0" borderId="0" xfId="0" applyFont="1" applyFill="1" applyAlignment="1">
      <alignment/>
    </xf>
    <xf numFmtId="0" fontId="50" fillId="0" borderId="0" xfId="0" applyFont="1" applyFill="1" applyAlignment="1">
      <alignment horizontal="center"/>
    </xf>
    <xf numFmtId="0" fontId="63" fillId="0" borderId="10" xfId="0" applyFont="1" applyFill="1" applyBorder="1" applyAlignment="1">
      <alignment horizontal="center" vertical="center" wrapText="1"/>
    </xf>
    <xf numFmtId="0" fontId="50" fillId="0" borderId="0" xfId="0" applyFont="1" applyFill="1" applyAlignment="1">
      <alignment horizontal="center" vertical="center" wrapText="1"/>
    </xf>
    <xf numFmtId="0" fontId="63" fillId="0" borderId="0" xfId="0" applyFont="1" applyFill="1" applyAlignment="1">
      <alignment wrapText="1"/>
    </xf>
    <xf numFmtId="0" fontId="63" fillId="0" borderId="0" xfId="0" applyFont="1" applyFill="1" applyAlignment="1">
      <alignment horizontal="center" wrapText="1"/>
    </xf>
    <xf numFmtId="0" fontId="63" fillId="0" borderId="0" xfId="0" applyFont="1" applyFill="1" applyAlignment="1">
      <alignment/>
    </xf>
    <xf numFmtId="0" fontId="20" fillId="0" borderId="0" xfId="0" applyFont="1" applyAlignment="1">
      <alignment/>
    </xf>
    <xf numFmtId="0" fontId="25" fillId="0" borderId="0" xfId="0" applyFont="1" applyAlignment="1">
      <alignment/>
    </xf>
    <xf numFmtId="0" fontId="26" fillId="0" borderId="0" xfId="0" applyFont="1" applyAlignment="1">
      <alignment/>
    </xf>
    <xf numFmtId="0" fontId="20" fillId="0" borderId="12" xfId="0"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49" fontId="7" fillId="0" borderId="12" xfId="0" applyNumberFormat="1" applyFont="1" applyFill="1" applyBorder="1" applyAlignment="1">
      <alignment horizontal="left" wrapText="1"/>
    </xf>
    <xf numFmtId="49" fontId="6" fillId="33" borderId="12" xfId="0" applyNumberFormat="1" applyFont="1" applyFill="1" applyBorder="1" applyAlignment="1">
      <alignment horizontal="left" wrapText="1"/>
    </xf>
    <xf numFmtId="0" fontId="7" fillId="0" borderId="10" xfId="0" applyFont="1" applyFill="1" applyBorder="1" applyAlignment="1">
      <alignment horizontal="left"/>
    </xf>
    <xf numFmtId="0" fontId="7" fillId="0" borderId="12" xfId="0" applyFont="1" applyFill="1" applyBorder="1" applyAlignment="1">
      <alignment horizontal="left" wrapText="1"/>
    </xf>
    <xf numFmtId="0" fontId="6" fillId="0" borderId="10" xfId="0" applyFont="1" applyFill="1" applyBorder="1" applyAlignment="1">
      <alignment horizontal="left"/>
    </xf>
    <xf numFmtId="0" fontId="7" fillId="0" borderId="11" xfId="0" applyFont="1" applyFill="1" applyBorder="1" applyAlignment="1">
      <alignment horizontal="left"/>
    </xf>
    <xf numFmtId="0" fontId="67" fillId="0" borderId="12" xfId="0" applyFont="1" applyFill="1" applyBorder="1" applyAlignment="1">
      <alignment horizontal="left"/>
    </xf>
    <xf numFmtId="49" fontId="67" fillId="33" borderId="12" xfId="0" applyNumberFormat="1" applyFont="1" applyFill="1" applyBorder="1" applyAlignment="1">
      <alignment horizontal="left" wrapText="1"/>
    </xf>
    <xf numFmtId="0" fontId="7" fillId="35" borderId="10" xfId="0" applyFont="1" applyFill="1" applyBorder="1" applyAlignment="1">
      <alignment horizontal="left" wrapText="1"/>
    </xf>
    <xf numFmtId="0" fontId="7" fillId="0" borderId="10" xfId="0" applyFont="1" applyBorder="1" applyAlignment="1">
      <alignment horizontal="left"/>
    </xf>
    <xf numFmtId="0" fontId="7" fillId="0" borderId="10" xfId="0" applyFont="1" applyBorder="1" applyAlignment="1">
      <alignment horizontal="left" wrapText="1"/>
    </xf>
    <xf numFmtId="0" fontId="20" fillId="0" borderId="12" xfId="0" applyFont="1" applyBorder="1" applyAlignment="1">
      <alignment horizontal="left" wrapText="1"/>
    </xf>
    <xf numFmtId="0" fontId="6" fillId="33" borderId="12" xfId="0" applyNumberFormat="1" applyFont="1" applyFill="1" applyBorder="1" applyAlignment="1">
      <alignment horizontal="left" wrapText="1"/>
    </xf>
    <xf numFmtId="0" fontId="34" fillId="0" borderId="0" xfId="0" applyFont="1" applyFill="1" applyAlignment="1">
      <alignment/>
    </xf>
    <xf numFmtId="49" fontId="35" fillId="0" borderId="0" xfId="0" applyNumberFormat="1" applyFont="1" applyFill="1" applyBorder="1" applyAlignment="1">
      <alignment horizontal="left"/>
    </xf>
    <xf numFmtId="49" fontId="34" fillId="0" borderId="0" xfId="0" applyNumberFormat="1" applyFont="1" applyFill="1" applyBorder="1" applyAlignment="1">
      <alignment horizontal="left"/>
    </xf>
    <xf numFmtId="0" fontId="35" fillId="0" borderId="0" xfId="0" applyFont="1" applyAlignment="1">
      <alignment/>
    </xf>
    <xf numFmtId="49" fontId="7" fillId="0" borderId="12" xfId="0" applyNumberFormat="1" applyFont="1" applyFill="1" applyBorder="1" applyAlignment="1">
      <alignment horizontal="center" wrapText="1"/>
    </xf>
    <xf numFmtId="49" fontId="7" fillId="0" borderId="12" xfId="0" applyNumberFormat="1" applyFont="1" applyBorder="1" applyAlignment="1">
      <alignment horizontal="center" wrapText="1"/>
    </xf>
    <xf numFmtId="0" fontId="0" fillId="0" borderId="10" xfId="0" applyFont="1" applyFill="1" applyBorder="1" applyAlignment="1">
      <alignment horizontal="left"/>
    </xf>
    <xf numFmtId="0" fontId="0" fillId="0" borderId="10" xfId="0" applyFont="1" applyFill="1" applyBorder="1" applyAlignment="1">
      <alignment horizontal="left" wrapText="1"/>
    </xf>
    <xf numFmtId="0" fontId="0" fillId="0" borderId="12" xfId="0" applyFont="1" applyFill="1" applyBorder="1" applyAlignment="1">
      <alignment wrapText="1"/>
    </xf>
    <xf numFmtId="3" fontId="20" fillId="0" borderId="0" xfId="0" applyNumberFormat="1" applyFont="1" applyBorder="1" applyAlignment="1">
      <alignment/>
    </xf>
    <xf numFmtId="0" fontId="0" fillId="0" borderId="10" xfId="0" applyFont="1" applyFill="1" applyBorder="1" applyAlignment="1">
      <alignment horizontal="left" vertical="center" wrapText="1"/>
    </xf>
    <xf numFmtId="0" fontId="11" fillId="0" borderId="14" xfId="0" applyFont="1" applyFill="1" applyBorder="1" applyAlignment="1">
      <alignment/>
    </xf>
    <xf numFmtId="0" fontId="28" fillId="0" borderId="21" xfId="0" applyNumberFormat="1" applyFont="1" applyFill="1" applyBorder="1" applyAlignment="1">
      <alignment horizontal="center" vertical="center" wrapText="1"/>
    </xf>
    <xf numFmtId="0" fontId="28" fillId="0" borderId="22" xfId="0" applyNumberFormat="1" applyFont="1" applyFill="1" applyBorder="1" applyAlignment="1">
      <alignment horizontal="center" vertical="center" wrapText="1"/>
    </xf>
    <xf numFmtId="0" fontId="28" fillId="0" borderId="23" xfId="0" applyNumberFormat="1" applyFont="1" applyFill="1" applyBorder="1" applyAlignment="1">
      <alignment horizontal="center" vertical="center" wrapText="1"/>
    </xf>
    <xf numFmtId="0" fontId="29" fillId="0" borderId="24" xfId="0" applyNumberFormat="1" applyFont="1" applyFill="1" applyBorder="1" applyAlignment="1">
      <alignment horizontal="center" vertical="center" wrapText="1"/>
    </xf>
    <xf numFmtId="0" fontId="29" fillId="0" borderId="25" xfId="0" applyNumberFormat="1" applyFont="1" applyFill="1" applyBorder="1" applyAlignment="1">
      <alignment horizontal="center" vertical="center" wrapText="1"/>
    </xf>
    <xf numFmtId="0" fontId="29" fillId="0" borderId="26"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wrapText="1"/>
    </xf>
    <xf numFmtId="0" fontId="17" fillId="0" borderId="28" xfId="0" applyNumberFormat="1" applyFont="1" applyFill="1" applyBorder="1" applyAlignment="1">
      <alignment horizontal="center" vertical="center" wrapText="1"/>
    </xf>
    <xf numFmtId="0" fontId="17" fillId="0" borderId="29" xfId="0" applyNumberFormat="1" applyFont="1" applyFill="1" applyBorder="1" applyAlignment="1">
      <alignment horizontal="center" vertical="center" wrapText="1"/>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22" fillId="0" borderId="30" xfId="0" applyFont="1" applyBorder="1" applyAlignment="1">
      <alignment horizontal="center" vertical="center" wrapText="1"/>
    </xf>
    <xf numFmtId="0" fontId="22" fillId="0" borderId="11"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wrapText="1"/>
    </xf>
    <xf numFmtId="49" fontId="20" fillId="0" borderId="0" xfId="0" applyNumberFormat="1" applyFont="1" applyAlignment="1">
      <alignment horizontal="left" wrapText="1"/>
    </xf>
    <xf numFmtId="0" fontId="63" fillId="0" borderId="0" xfId="0" applyFont="1" applyFill="1" applyAlignment="1">
      <alignment horizontal="left" vertical="center" wrapText="1"/>
    </xf>
    <xf numFmtId="0" fontId="63" fillId="0" borderId="10" xfId="0" applyFont="1" applyFill="1" applyBorder="1" applyAlignment="1">
      <alignment horizontal="center"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1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0" xfId="0" applyFont="1" applyBorder="1" applyAlignment="1">
      <alignment horizontal="center" vertical="center"/>
    </xf>
    <xf numFmtId="0" fontId="23" fillId="0" borderId="11" xfId="0" applyFont="1" applyBorder="1" applyAlignment="1">
      <alignment horizontal="center" vertical="center"/>
    </xf>
    <xf numFmtId="0" fontId="20" fillId="0" borderId="12" xfId="0" applyFont="1" applyFill="1" applyBorder="1" applyAlignment="1">
      <alignment horizontal="left" wrapText="1"/>
    </xf>
    <xf numFmtId="0" fontId="20" fillId="0" borderId="36" xfId="0" applyFont="1" applyFill="1" applyBorder="1" applyAlignment="1">
      <alignment horizontal="left" wrapText="1"/>
    </xf>
    <xf numFmtId="0" fontId="20" fillId="0" borderId="37" xfId="0" applyFont="1" applyFill="1" applyBorder="1" applyAlignment="1">
      <alignment horizontal="left" wrapText="1"/>
    </xf>
    <xf numFmtId="0" fontId="23" fillId="0" borderId="12"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0" fillId="0" borderId="10" xfId="0" applyFont="1" applyFill="1" applyBorder="1" applyAlignment="1">
      <alignment horizontal="left"/>
    </xf>
    <xf numFmtId="171" fontId="20" fillId="0" borderId="10" xfId="40" applyFont="1" applyFill="1" applyBorder="1" applyAlignment="1">
      <alignment horizontal="left"/>
    </xf>
    <xf numFmtId="0" fontId="20" fillId="0" borderId="12"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12" xfId="0" applyFont="1" applyFill="1" applyBorder="1" applyAlignment="1">
      <alignment horizontal="left"/>
    </xf>
    <xf numFmtId="0" fontId="20" fillId="0" borderId="36" xfId="0" applyFont="1" applyFill="1" applyBorder="1" applyAlignment="1">
      <alignment horizontal="left"/>
    </xf>
    <xf numFmtId="0" fontId="20" fillId="0" borderId="37" xfId="0" applyFont="1" applyFill="1" applyBorder="1" applyAlignment="1">
      <alignment horizontal="left"/>
    </xf>
    <xf numFmtId="49" fontId="23" fillId="0" borderId="0" xfId="0" applyNumberFormat="1" applyFont="1" applyAlignment="1">
      <alignment horizontal="left" wrapText="1"/>
    </xf>
    <xf numFmtId="0" fontId="23" fillId="0" borderId="10" xfId="0" applyFont="1" applyFill="1" applyBorder="1" applyAlignment="1">
      <alignment horizontal="left"/>
    </xf>
    <xf numFmtId="0" fontId="20" fillId="0" borderId="10" xfId="0" applyFont="1" applyFill="1" applyBorder="1" applyAlignment="1">
      <alignment horizontal="left" wrapText="1"/>
    </xf>
    <xf numFmtId="0" fontId="20" fillId="0" borderId="34" xfId="0" applyFont="1" applyBorder="1" applyAlignment="1">
      <alignment horizontal="center" wrapText="1"/>
    </xf>
    <xf numFmtId="49" fontId="20" fillId="0" borderId="0" xfId="0" applyNumberFormat="1" applyFont="1" applyBorder="1" applyAlignment="1">
      <alignment horizontal="center"/>
    </xf>
    <xf numFmtId="0" fontId="23" fillId="0" borderId="1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37" xfId="0" applyFont="1" applyFill="1" applyBorder="1" applyAlignment="1">
      <alignment horizontal="left" vertical="center" wrapText="1"/>
    </xf>
    <xf numFmtId="49" fontId="11" fillId="0" borderId="0" xfId="0" applyNumberFormat="1" applyFont="1" applyAlignment="1">
      <alignment horizontal="left" wrapText="1"/>
    </xf>
    <xf numFmtId="0" fontId="0" fillId="0" borderId="0" xfId="0" applyFont="1" applyBorder="1" applyAlignment="1">
      <alignment horizontal="left" wrapText="1"/>
    </xf>
    <xf numFmtId="49" fontId="9" fillId="0" borderId="0" xfId="0" applyNumberFormat="1" applyFont="1" applyFill="1" applyBorder="1" applyAlignment="1">
      <alignment horizontal="left" vertical="top" wrapText="1"/>
    </xf>
    <xf numFmtId="49" fontId="6" fillId="0" borderId="3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49" fontId="9" fillId="0" borderId="34" xfId="0" applyNumberFormat="1" applyFont="1" applyFill="1" applyBorder="1" applyAlignment="1">
      <alignment horizontal="left" vertical="top" wrapText="1"/>
    </xf>
    <xf numFmtId="0" fontId="11" fillId="0" borderId="34" xfId="0" applyFont="1" applyBorder="1" applyAlignment="1">
      <alignment horizont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hyperlink" Target="mailto:maria.minta@mint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2.75"/>
  <cols>
    <col min="1" max="1" width="89.8515625" style="94" bestFit="1" customWidth="1"/>
    <col min="2" max="16384" width="9.140625" style="94" customWidth="1"/>
  </cols>
  <sheetData>
    <row r="1" ht="12.75">
      <c r="A1" s="94" t="str">
        <f>ELOLAP!M7</f>
        <v>R29,2017,00000000,20180630,E,ELOLAP,@ELOLAP01,Példa Miklós</v>
      </c>
    </row>
    <row r="2" ht="12.75">
      <c r="A2" s="94" t="str">
        <f>ELOLAP!M8</f>
        <v>R29,2017,00000000,20180630,E,ELOLAP,@ELOLAP02,061234-5678</v>
      </c>
    </row>
    <row r="3" ht="12.75">
      <c r="A3" s="94" t="str">
        <f>ELOLAP!M9</f>
        <v>R29,2017,00000000,20180630,E,ELOLAP,@ELOLAP03,miklos.pelda@pelda.hu</v>
      </c>
    </row>
    <row r="4" ht="12.75">
      <c r="A4" s="94" t="str">
        <f>ELOLAP!M10</f>
        <v>R29,2017,00000000,20180630,E,ELOLAP,@ELOLAP04,Minta Mária</v>
      </c>
    </row>
    <row r="5" ht="12.75">
      <c r="A5" s="94" t="str">
        <f>ELOLAP!M11</f>
        <v>R29,2017,00000000,20180630,E,ELOLAP,@ELOLAP05,061234-5678</v>
      </c>
    </row>
    <row r="6" ht="12.75">
      <c r="A6" s="94" t="str">
        <f>ELOLAP!M12</f>
        <v>R29,2017,00000000,20180630,E,ELOLAP,@ELOLAP06,maria.minta@minta.com</v>
      </c>
    </row>
    <row r="7" ht="12.75">
      <c r="A7" s="94" t="str">
        <f>ELOLAP!M13</f>
        <v>R29,2017,00000000,20180630,E,ELOLAP,@ELOLAP07,20180630</v>
      </c>
    </row>
    <row r="8" ht="12.75">
      <c r="A8" s="94" t="str">
        <f>TRE!L14</f>
        <v>R29,2017,00000000,20180630,E,TRE,@TRE01,20161231,20171231</v>
      </c>
    </row>
    <row r="9" ht="12.75">
      <c r="A9" s="94" t="str">
        <f>TRE!L15</f>
        <v>R29,2017,00000000,20180630,E,TRE,@TRE02,HUF,HUF</v>
      </c>
    </row>
    <row r="10" ht="12.75">
      <c r="A10" s="94" t="str">
        <f>TRE!L16</f>
        <v>R29,2017,00000000,20180630,E,TRE,@TRE03,0,0</v>
      </c>
    </row>
    <row r="11" ht="12.75">
      <c r="A11" s="94" t="str">
        <f>TRE!L17</f>
        <v>R29,2017,00000000,20180630,E,TRE,@TRE04,0,0</v>
      </c>
    </row>
    <row r="12" ht="12.75">
      <c r="A12" s="94" t="str">
        <f>TRE!L18</f>
        <v>R29,2017,00000000,20180630,E,TRE,@TRE05,0,0</v>
      </c>
    </row>
    <row r="13" ht="12.75">
      <c r="A13" s="94" t="str">
        <f>TRE!L19</f>
        <v>R29,2017,00000000,20180630,E,TRE,@TRE06,0,0</v>
      </c>
    </row>
    <row r="14" ht="12.75">
      <c r="A14" s="94" t="str">
        <f>'TEA1-5'!P10</f>
        <v>R29,2017,00000000,20180630,E,TEA1,@TEA10001,KLANYA,60.00,72.50,,,,</v>
      </c>
    </row>
    <row r="15" ht="12.75">
      <c r="A15" s="94" t="str">
        <f>'TEA1-5'!P11</f>
        <v>R29,2017,00000000,20180630,E,TEA1,@TEA10002,KTANYA,40.00,27.50,,,,</v>
      </c>
    </row>
    <row r="16" ht="12.75">
      <c r="A16" s="94" t="str">
        <f>'TEA1-5'!P23</f>
        <v>R29,2017,00000000,20180630,E,TEA2,@TEA201,,,</v>
      </c>
    </row>
    <row r="17" ht="12.75">
      <c r="A17" s="94" t="str">
        <f>'TEA1-5'!P24</f>
        <v>R29,2017,00000000,20180630,E,TEA2,@TEA202,,,</v>
      </c>
    </row>
    <row r="18" ht="12.75">
      <c r="A18" s="94" t="str">
        <f>'TEA1-5'!P25</f>
        <v>R29,2017,00000000,20180630,E,TEA2,@TEA203,,,</v>
      </c>
    </row>
    <row r="19" ht="12.75">
      <c r="A19" s="94" t="str">
        <f>'TEA1-5'!P26</f>
        <v>R29,2017,00000000,20180630,E,TEA2,@TEA204,,,</v>
      </c>
    </row>
    <row r="20" ht="12.75">
      <c r="A20" s="94" t="str">
        <f>'TEA1-5'!P27</f>
        <v>R29,2017,00000000,20180630,E,TEA2,@TEA205,,,</v>
      </c>
    </row>
    <row r="21" ht="12.75">
      <c r="A21" s="94" t="str">
        <f>'TEA1-5'!P28</f>
        <v>R29,2017,00000000,20180630,E,TEA2,@TEA206,,,</v>
      </c>
    </row>
    <row r="22" ht="12.75">
      <c r="A22" s="94" t="str">
        <f>'TEA1-5'!P29</f>
        <v>R29,2017,00000000,20180630,E,TEA2,@TEA207,,,</v>
      </c>
    </row>
    <row r="23" ht="12.75">
      <c r="A23" s="94" t="str">
        <f>'TEA1-5'!P30</f>
        <v>R29,2017,00000000,20180630,E,TEA2,@TEA208,,,</v>
      </c>
    </row>
    <row r="24" ht="12.75">
      <c r="A24" s="94" t="str">
        <f>'TEA1-5'!P31</f>
        <v>R29,2017,00000000,20180630,E,TEA2,@TEA209,,,</v>
      </c>
    </row>
    <row r="25" ht="12.75">
      <c r="A25" s="94" t="str">
        <f>'TEA1-5'!P32</f>
        <v>R29,2017,00000000,20180630,E,TEA2,@TEA210,,,</v>
      </c>
    </row>
    <row r="26" ht="12.75">
      <c r="A26" s="94" t="str">
        <f>'TEA1-5'!P40</f>
        <v>R29,2017,00000000,20180630,E,TEA3,@TEA301,</v>
      </c>
    </row>
    <row r="27" ht="12.75">
      <c r="A27" s="94" t="str">
        <f>'TEA1-5'!P41</f>
        <v>R29,2017,00000000,20180630,E,TEA3,@TEA302,</v>
      </c>
    </row>
    <row r="28" ht="12.75">
      <c r="A28" s="94" t="str">
        <f>'TEA1-5'!P42</f>
        <v>R29,2017,00000000,20180630,E,TEA3,@TEA303,</v>
      </c>
    </row>
    <row r="29" ht="12.75">
      <c r="A29" s="94" t="str">
        <f>'TEA1-5'!P43</f>
        <v>R29,2017,00000000,20180630,E,TEA3,@TEA304,</v>
      </c>
    </row>
    <row r="30" ht="12.75">
      <c r="A30" s="94" t="str">
        <f>'TEA1-5'!P50</f>
        <v>R29,2017,00000000,20180630,E,TEA4,@TEA401,</v>
      </c>
    </row>
    <row r="31" ht="12.75">
      <c r="A31" s="94" t="str">
        <f>'TEA1-5'!P51</f>
        <v>R29,2017,00000000,20180630,E,TEA4,@TEA402,</v>
      </c>
    </row>
    <row r="32" ht="12.75">
      <c r="A32" s="94" t="str">
        <f>'TEA1-5'!P52</f>
        <v>R29,2017,00000000,20180630,E,TEA4,@TEA403,</v>
      </c>
    </row>
    <row r="33" ht="12.75">
      <c r="A33" s="94" t="str">
        <f>'TEA1-5'!P53</f>
        <v>R29,2017,00000000,20180630,E,TEA4,@TEA404,</v>
      </c>
    </row>
    <row r="34" ht="12.75">
      <c r="A34" s="94" t="str">
        <f>'TEA1-5'!P54</f>
        <v>R29,2017,00000000,20180630,E,TEA4,@TEA405,</v>
      </c>
    </row>
    <row r="35" ht="12.75">
      <c r="A35" s="94" t="str">
        <f>'TEA1-5'!P55</f>
        <v>R29,2017,00000000,20180630,E,TEA4,@TEA406,</v>
      </c>
    </row>
    <row r="36" ht="12.75">
      <c r="A36" s="94" t="str">
        <f>'TEA1-5'!P56</f>
        <v>R29,2017,00000000,20180630,E,TEA4,@TEA407,</v>
      </c>
    </row>
    <row r="37" ht="12.75">
      <c r="A37" s="94" t="str">
        <f>'TEA1-5'!P57</f>
        <v>R29,2017,00000000,20180630,E,TEA4,@TEA408,</v>
      </c>
    </row>
    <row r="38" ht="12.75">
      <c r="A38" s="94" t="str">
        <f>'TEA1-5'!P58</f>
        <v>R29,2017,00000000,20180630,E,TEA4,@TEA409,</v>
      </c>
    </row>
    <row r="39" ht="12.75">
      <c r="A39" s="94" t="str">
        <f>'TEA1-5'!P59</f>
        <v>R29,2017,00000000,20180630,E,TEA4,@TEA410,</v>
      </c>
    </row>
    <row r="40" ht="12.75">
      <c r="A40" s="94" t="str">
        <f>'TEA1-5'!P60</f>
        <v>R29,2017,00000000,20180630,E,TEA4,@TEA411,</v>
      </c>
    </row>
    <row r="41" ht="12.75">
      <c r="A41" s="94" t="str">
        <f>'TEA1-5'!P61</f>
        <v>R29,2017,00000000,20180630,E,TEA4,@TEA412,</v>
      </c>
    </row>
    <row r="42" ht="12.75">
      <c r="A42" s="94" t="str">
        <f>'TEA1-5'!P62</f>
        <v>R29,2017,00000000,20180630,E,TEA4,@TEA413,</v>
      </c>
    </row>
    <row r="43" ht="12.75">
      <c r="A43" s="94" t="str">
        <f>'TEA1-5'!P63</f>
        <v>R29,2017,00000000,20180630,E,TEA4,@TEA414,</v>
      </c>
    </row>
    <row r="44" ht="12.75">
      <c r="A44" s="94" t="str">
        <f>'TEA1-5'!P64</f>
        <v>R29,2017,00000000,20180630,E,TEA4,@TEA415,</v>
      </c>
    </row>
    <row r="45" ht="12.75">
      <c r="A45" s="94" t="str">
        <f>'TEA1-5'!P65</f>
        <v>R29,2017,00000000,20180630,E,TEA4,@TEA416,</v>
      </c>
    </row>
    <row r="46" ht="12.75">
      <c r="A46" s="94" t="str">
        <f>'TEA1-5'!P66</f>
        <v>R29,2017,00000000,20180630,E,TEA4,@TEA417,</v>
      </c>
    </row>
    <row r="47" ht="12.75">
      <c r="A47" s="94" t="str">
        <f>'TEA1-5'!P67</f>
        <v>R29,2017,00000000,20180630,E,TEA4,@TEA418,</v>
      </c>
    </row>
    <row r="48" ht="12.75">
      <c r="A48" s="94" t="str">
        <f>'TEA1-5'!P68</f>
        <v>R29,2017,00000000,20180630,E,TEA4,@TEA419,</v>
      </c>
    </row>
    <row r="49" ht="12.75">
      <c r="A49" s="94" t="str">
        <f>'TEA1-5'!P69</f>
        <v>R29,2017,00000000,20180630,E,TEA4,@TEA420,0</v>
      </c>
    </row>
    <row r="50" ht="12.75">
      <c r="A50" s="94" t="str">
        <f>'TEA1-5'!P76</f>
        <v>R29,2017,00000000,20180630,N,TEA5</v>
      </c>
    </row>
    <row r="51" ht="12.75">
      <c r="A51" s="94" t="str">
        <f>TEL!O8</f>
        <v>R29,2017,00000000,20180630,N,TEL</v>
      </c>
    </row>
    <row r="52" ht="12.75">
      <c r="A52" s="94" t="str">
        <f>+TEI!P9</f>
        <v>R29,2017,00000000,20180630,E,TEI,@TEI0001,DE,0,22500000,11000000,-1324500,10175500,3000000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zoomScale="85" zoomScaleNormal="85" zoomScalePageLayoutView="0" workbookViewId="0" topLeftCell="A1">
      <selection activeCell="A4" sqref="A4:A6"/>
    </sheetView>
  </sheetViews>
  <sheetFormatPr defaultColWidth="9.140625" defaultRowHeight="12.75"/>
  <cols>
    <col min="1" max="1" width="4.8515625" style="131" customWidth="1"/>
    <col min="2" max="2" width="18.00390625" style="131" customWidth="1"/>
    <col min="3" max="3" width="28.7109375" style="131" customWidth="1"/>
    <col min="4" max="4" width="24.28125" style="131" customWidth="1"/>
    <col min="5" max="5" width="2.421875" style="131" customWidth="1"/>
    <col min="6" max="6" width="2.8515625" style="131" customWidth="1"/>
    <col min="7" max="7" width="7.28125" style="131" customWidth="1"/>
    <col min="8" max="8" width="11.00390625" style="131" customWidth="1"/>
    <col min="9" max="9" width="15.28125" style="131" customWidth="1"/>
    <col min="10" max="10" width="11.28125" style="131" customWidth="1"/>
    <col min="11" max="11" width="10.7109375" style="131" customWidth="1"/>
    <col min="12" max="16384" width="9.140625" style="131" customWidth="1"/>
  </cols>
  <sheetData>
    <row r="1" spans="1:4" ht="21.75" thickTop="1">
      <c r="A1" s="192" t="s">
        <v>166</v>
      </c>
      <c r="B1" s="193"/>
      <c r="C1" s="193"/>
      <c r="D1" s="194"/>
    </row>
    <row r="2" spans="1:4" ht="16.5" thickBot="1">
      <c r="A2" s="195" t="s">
        <v>167</v>
      </c>
      <c r="B2" s="196"/>
      <c r="C2" s="196"/>
      <c r="D2" s="197"/>
    </row>
    <row r="3" spans="1:4" ht="14.25" thickBot="1" thickTop="1">
      <c r="A3" s="133"/>
      <c r="B3" s="133"/>
      <c r="C3" s="133"/>
      <c r="D3" s="133"/>
    </row>
    <row r="4" spans="1:4" s="134" customFormat="1" ht="15" customHeight="1" thickTop="1">
      <c r="A4" s="198" t="s">
        <v>16</v>
      </c>
      <c r="B4" s="198" t="s">
        <v>168</v>
      </c>
      <c r="C4" s="198" t="s">
        <v>36</v>
      </c>
      <c r="D4" s="198" t="s">
        <v>169</v>
      </c>
    </row>
    <row r="5" spans="1:13" s="134" customFormat="1" ht="36.75" customHeight="1">
      <c r="A5" s="199"/>
      <c r="B5" s="199"/>
      <c r="C5" s="199"/>
      <c r="D5" s="199" t="s">
        <v>170</v>
      </c>
      <c r="G5" s="135" t="s">
        <v>171</v>
      </c>
      <c r="H5" s="135" t="s">
        <v>172</v>
      </c>
      <c r="I5" s="135" t="s">
        <v>173</v>
      </c>
      <c r="J5" s="135" t="s">
        <v>174</v>
      </c>
      <c r="K5" s="135" t="s">
        <v>175</v>
      </c>
      <c r="L5" s="136" t="s">
        <v>176</v>
      </c>
      <c r="M5" s="136" t="s">
        <v>177</v>
      </c>
    </row>
    <row r="6" spans="1:4" s="134" customFormat="1" ht="15.75" thickBot="1">
      <c r="A6" s="200"/>
      <c r="B6" s="200"/>
      <c r="C6" s="200"/>
      <c r="D6" s="200" t="s">
        <v>5</v>
      </c>
    </row>
    <row r="7" spans="1:13" s="134" customFormat="1" ht="31.5" thickBot="1" thickTop="1">
      <c r="A7" s="137" t="s">
        <v>170</v>
      </c>
      <c r="B7" s="138" t="s">
        <v>178</v>
      </c>
      <c r="C7" s="139" t="s">
        <v>179</v>
      </c>
      <c r="D7" s="139" t="s">
        <v>233</v>
      </c>
      <c r="G7" s="134" t="s">
        <v>213</v>
      </c>
      <c r="H7" s="134">
        <v>2017</v>
      </c>
      <c r="I7" s="140" t="s">
        <v>208</v>
      </c>
      <c r="J7" s="141" t="str">
        <f>D13</f>
        <v>20180630</v>
      </c>
      <c r="K7" s="134" t="s">
        <v>180</v>
      </c>
      <c r="L7" s="134" t="s">
        <v>166</v>
      </c>
      <c r="M7" s="161" t="str">
        <f aca="true" t="shared" si="0" ref="M7:M13">G7&amp;","&amp;H7&amp;","&amp;I7&amp;","&amp;J7&amp;","&amp;K7&amp;","&amp;L7&amp;","&amp;"@"&amp;L7&amp;"0"&amp;A7&amp;","&amp;D7</f>
        <v>R29,2017,00000000,20180630,E,ELOLAP,@ELOLAP01,Példa Miklós</v>
      </c>
    </row>
    <row r="8" spans="1:13" s="134" customFormat="1" ht="15.75" thickTop="1">
      <c r="A8" s="137" t="s">
        <v>181</v>
      </c>
      <c r="B8" s="138" t="s">
        <v>182</v>
      </c>
      <c r="C8" s="139" t="s">
        <v>183</v>
      </c>
      <c r="D8" s="139" t="s">
        <v>265</v>
      </c>
      <c r="G8" s="134" t="s">
        <v>213</v>
      </c>
      <c r="H8" s="134">
        <f aca="true" t="shared" si="1" ref="H8:H13">+$H$7</f>
        <v>2017</v>
      </c>
      <c r="I8" s="142" t="str">
        <f aca="true" t="shared" si="2" ref="I8:J13">I7</f>
        <v>00000000</v>
      </c>
      <c r="J8" s="134" t="str">
        <f t="shared" si="2"/>
        <v>20180630</v>
      </c>
      <c r="K8" s="134" t="s">
        <v>180</v>
      </c>
      <c r="L8" s="134" t="s">
        <v>166</v>
      </c>
      <c r="M8" s="161" t="str">
        <f t="shared" si="0"/>
        <v>R29,2017,00000000,20180630,E,ELOLAP,@ELOLAP02,061234-5678</v>
      </c>
    </row>
    <row r="9" spans="1:13" s="134" customFormat="1" ht="15">
      <c r="A9" s="137" t="s">
        <v>184</v>
      </c>
      <c r="B9" s="138" t="s">
        <v>185</v>
      </c>
      <c r="C9" s="139" t="s">
        <v>186</v>
      </c>
      <c r="D9" s="147" t="s">
        <v>234</v>
      </c>
      <c r="G9" s="134" t="s">
        <v>213</v>
      </c>
      <c r="H9" s="134">
        <f t="shared" si="1"/>
        <v>2017</v>
      </c>
      <c r="I9" s="142" t="str">
        <f t="shared" si="2"/>
        <v>00000000</v>
      </c>
      <c r="J9" s="134" t="str">
        <f t="shared" si="2"/>
        <v>20180630</v>
      </c>
      <c r="K9" s="134" t="s">
        <v>180</v>
      </c>
      <c r="L9" s="134" t="s">
        <v>166</v>
      </c>
      <c r="M9" s="161" t="str">
        <f t="shared" si="0"/>
        <v>R29,2017,00000000,20180630,E,ELOLAP,@ELOLAP03,miklos.pelda@pelda.hu</v>
      </c>
    </row>
    <row r="10" spans="1:13" s="134" customFormat="1" ht="75">
      <c r="A10" s="137" t="s">
        <v>187</v>
      </c>
      <c r="B10" s="138" t="s">
        <v>188</v>
      </c>
      <c r="C10" s="139" t="s">
        <v>189</v>
      </c>
      <c r="D10" s="139" t="s">
        <v>228</v>
      </c>
      <c r="G10" s="134" t="s">
        <v>213</v>
      </c>
      <c r="H10" s="134">
        <f t="shared" si="1"/>
        <v>2017</v>
      </c>
      <c r="I10" s="142" t="str">
        <f t="shared" si="2"/>
        <v>00000000</v>
      </c>
      <c r="J10" s="134" t="str">
        <f t="shared" si="2"/>
        <v>20180630</v>
      </c>
      <c r="K10" s="134" t="s">
        <v>180</v>
      </c>
      <c r="L10" s="134" t="s">
        <v>166</v>
      </c>
      <c r="M10" s="161" t="str">
        <f t="shared" si="0"/>
        <v>R29,2017,00000000,20180630,E,ELOLAP,@ELOLAP04,Minta Mária</v>
      </c>
    </row>
    <row r="11" spans="1:13" s="134" customFormat="1" ht="15">
      <c r="A11" s="137" t="s">
        <v>190</v>
      </c>
      <c r="B11" s="138" t="s">
        <v>191</v>
      </c>
      <c r="C11" s="139" t="s">
        <v>183</v>
      </c>
      <c r="D11" s="139" t="s">
        <v>265</v>
      </c>
      <c r="G11" s="134" t="s">
        <v>213</v>
      </c>
      <c r="H11" s="134">
        <f t="shared" si="1"/>
        <v>2017</v>
      </c>
      <c r="I11" s="142" t="str">
        <f t="shared" si="2"/>
        <v>00000000</v>
      </c>
      <c r="J11" s="134" t="str">
        <f t="shared" si="2"/>
        <v>20180630</v>
      </c>
      <c r="K11" s="134" t="s">
        <v>180</v>
      </c>
      <c r="L11" s="134" t="s">
        <v>166</v>
      </c>
      <c r="M11" s="161" t="str">
        <f t="shared" si="0"/>
        <v>R29,2017,00000000,20180630,E,ELOLAP,@ELOLAP05,061234-5678</v>
      </c>
    </row>
    <row r="12" spans="1:13" s="134" customFormat="1" ht="19.5" customHeight="1">
      <c r="A12" s="137" t="s">
        <v>192</v>
      </c>
      <c r="B12" s="138" t="s">
        <v>193</v>
      </c>
      <c r="C12" s="139" t="s">
        <v>186</v>
      </c>
      <c r="D12" s="147" t="s">
        <v>238</v>
      </c>
      <c r="G12" s="134" t="s">
        <v>213</v>
      </c>
      <c r="H12" s="134">
        <f t="shared" si="1"/>
        <v>2017</v>
      </c>
      <c r="I12" s="142" t="str">
        <f t="shared" si="2"/>
        <v>00000000</v>
      </c>
      <c r="J12" s="134" t="str">
        <f t="shared" si="2"/>
        <v>20180630</v>
      </c>
      <c r="K12" s="134" t="s">
        <v>180</v>
      </c>
      <c r="L12" s="134" t="s">
        <v>166</v>
      </c>
      <c r="M12" s="161" t="str">
        <f t="shared" si="0"/>
        <v>R29,2017,00000000,20180630,E,ELOLAP,@ELOLAP06,maria.minta@minta.com</v>
      </c>
    </row>
    <row r="13" spans="1:13" s="134" customFormat="1" ht="30.75" thickBot="1">
      <c r="A13" s="143" t="s">
        <v>194</v>
      </c>
      <c r="B13" s="144" t="s">
        <v>195</v>
      </c>
      <c r="C13" s="145" t="s">
        <v>196</v>
      </c>
      <c r="D13" s="146" t="s">
        <v>273</v>
      </c>
      <c r="G13" s="134" t="s">
        <v>213</v>
      </c>
      <c r="H13" s="134">
        <f t="shared" si="1"/>
        <v>2017</v>
      </c>
      <c r="I13" s="142" t="str">
        <f t="shared" si="2"/>
        <v>00000000</v>
      </c>
      <c r="J13" s="134" t="str">
        <f t="shared" si="2"/>
        <v>20180630</v>
      </c>
      <c r="K13" s="134" t="s">
        <v>180</v>
      </c>
      <c r="L13" s="134" t="s">
        <v>166</v>
      </c>
      <c r="M13" s="161" t="str">
        <f t="shared" si="0"/>
        <v>R29,2017,00000000,20180630,E,ELOLAP,@ELOLAP07,20180630</v>
      </c>
    </row>
    <row r="14" ht="13.5" thickTop="1"/>
    <row r="17" ht="13.5" thickBot="1"/>
    <row r="18" spans="1:4" ht="14.25" thickBot="1" thickTop="1">
      <c r="A18" s="162" t="s">
        <v>210</v>
      </c>
      <c r="C18" s="132" t="str">
        <f>+"R297"&amp;I7</f>
        <v>R29700000000</v>
      </c>
      <c r="D18" s="163" t="s">
        <v>212</v>
      </c>
    </row>
    <row r="19" ht="13.5" thickTop="1">
      <c r="D19" s="163" t="s">
        <v>214</v>
      </c>
    </row>
    <row r="20" ht="12.75">
      <c r="D20" s="163" t="s">
        <v>274</v>
      </c>
    </row>
    <row r="21" ht="12.75">
      <c r="D21" s="163" t="s">
        <v>211</v>
      </c>
    </row>
  </sheetData>
  <sheetProtection/>
  <mergeCells count="6">
    <mergeCell ref="A1:D1"/>
    <mergeCell ref="A2:D2"/>
    <mergeCell ref="A4:A6"/>
    <mergeCell ref="B4:B6"/>
    <mergeCell ref="C4:C6"/>
    <mergeCell ref="D4:D6"/>
  </mergeCells>
  <hyperlinks>
    <hyperlink ref="D9" r:id="rId1" display="miklos.pelda@pelda.hu"/>
    <hyperlink ref="D12" r:id="rId2" display="maria.minta@minta.com"/>
  </hyperlinks>
  <printOptions/>
  <pageMargins left="0.75" right="0.75" top="1" bottom="1" header="0.5" footer="0.5"/>
  <pageSetup horizontalDpi="300" verticalDpi="300" orientation="portrait" paperSize="9"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7:L30"/>
  <sheetViews>
    <sheetView showGridLines="0" tabSelected="1" zoomScale="85" zoomScaleNormal="85" zoomScaleSheetLayoutView="100" zoomScalePageLayoutView="0" workbookViewId="0" topLeftCell="A7">
      <selection activeCell="D27" sqref="D27"/>
    </sheetView>
  </sheetViews>
  <sheetFormatPr defaultColWidth="9.140625" defaultRowHeight="12.75"/>
  <cols>
    <col min="1" max="1" width="5.57421875" style="3" customWidth="1"/>
    <col min="2" max="2" width="54.7109375" style="3" customWidth="1"/>
    <col min="3" max="4" width="19.7109375" style="3" customWidth="1"/>
    <col min="5" max="5" width="5.140625" style="3" customWidth="1"/>
    <col min="6" max="6" width="5.00390625" style="3" customWidth="1"/>
    <col min="7" max="7" width="13.140625" style="2" customWidth="1"/>
    <col min="8" max="8" width="16.57421875" style="2" customWidth="1"/>
    <col min="9" max="9" width="9.140625" style="3" customWidth="1"/>
    <col min="10" max="10" width="12.140625" style="2" customWidth="1"/>
    <col min="11" max="11" width="9.140625" style="3" customWidth="1"/>
    <col min="12" max="12" width="58.421875" style="3" bestFit="1" customWidth="1"/>
    <col min="13" max="16384" width="9.140625" style="3" customWidth="1"/>
  </cols>
  <sheetData>
    <row r="1" ht="15" hidden="1"/>
    <row r="2" ht="15" hidden="1"/>
    <row r="3" ht="15" hidden="1"/>
    <row r="4" ht="15" hidden="1"/>
    <row r="5" ht="15" hidden="1"/>
    <row r="6" ht="33" customHeight="1" hidden="1"/>
    <row r="7" spans="1:4" ht="33" customHeight="1">
      <c r="A7" s="205" t="s">
        <v>135</v>
      </c>
      <c r="B7" s="205"/>
      <c r="C7" s="205"/>
      <c r="D7" s="205"/>
    </row>
    <row r="8" spans="1:3" ht="33" customHeight="1">
      <c r="A8" s="2"/>
      <c r="B8" s="2"/>
      <c r="C8" s="2"/>
    </row>
    <row r="9" spans="1:2" ht="15">
      <c r="A9" s="1" t="s">
        <v>156</v>
      </c>
      <c r="B9" s="2"/>
    </row>
    <row r="10" spans="1:2" ht="15">
      <c r="A10" s="1" t="s">
        <v>139</v>
      </c>
      <c r="B10" s="2"/>
    </row>
    <row r="11" spans="1:2" ht="15">
      <c r="A11" s="1"/>
      <c r="B11" s="2"/>
    </row>
    <row r="12" spans="1:12" ht="57" customHeight="1">
      <c r="A12" s="203" t="s">
        <v>61</v>
      </c>
      <c r="B12" s="201" t="s">
        <v>36</v>
      </c>
      <c r="C12" s="89" t="s">
        <v>137</v>
      </c>
      <c r="D12" s="89" t="s">
        <v>136</v>
      </c>
      <c r="F12" s="62" t="s">
        <v>171</v>
      </c>
      <c r="G12" s="62" t="s">
        <v>172</v>
      </c>
      <c r="H12" s="62" t="s">
        <v>173</v>
      </c>
      <c r="I12" s="62" t="s">
        <v>174</v>
      </c>
      <c r="J12" s="62" t="s">
        <v>175</v>
      </c>
      <c r="K12" s="63" t="s">
        <v>176</v>
      </c>
      <c r="L12" s="63" t="s">
        <v>177</v>
      </c>
    </row>
    <row r="13" spans="1:4" ht="15">
      <c r="A13" s="204"/>
      <c r="B13" s="202"/>
      <c r="C13" s="79" t="s">
        <v>5</v>
      </c>
      <c r="D13" s="79" t="s">
        <v>6</v>
      </c>
    </row>
    <row r="14" spans="1:12" ht="45.75">
      <c r="A14" s="90" t="s">
        <v>1</v>
      </c>
      <c r="B14" s="178" t="s">
        <v>232</v>
      </c>
      <c r="C14" s="93" t="s">
        <v>270</v>
      </c>
      <c r="D14" s="93" t="s">
        <v>289</v>
      </c>
      <c r="E14" s="14"/>
      <c r="F14" s="3" t="s">
        <v>213</v>
      </c>
      <c r="G14" s="2">
        <f>ELOLAP!H7</f>
        <v>2017</v>
      </c>
      <c r="H14" s="71" t="str">
        <f>ELOLAP!I7</f>
        <v>00000000</v>
      </c>
      <c r="I14" s="3" t="str">
        <f>ELOLAP!J7</f>
        <v>20180630</v>
      </c>
      <c r="J14" s="2" t="s">
        <v>180</v>
      </c>
      <c r="K14" s="3" t="s">
        <v>201</v>
      </c>
      <c r="L14" s="3" t="str">
        <f aca="true" t="shared" si="0" ref="L14:L19">F14&amp;","&amp;G14&amp;","&amp;H14&amp;","&amp;I14&amp;","&amp;J14&amp;","&amp;K14&amp;","&amp;"@"&amp;K14&amp;A14&amp;","&amp;C14&amp;","&amp;D14</f>
        <v>R29,2017,00000000,20180630,E,TRE,@TRE01,20161231,20171231</v>
      </c>
    </row>
    <row r="15" spans="1:12" ht="30" customHeight="1">
      <c r="A15" s="90" t="s">
        <v>2</v>
      </c>
      <c r="B15" s="164" t="s">
        <v>275</v>
      </c>
      <c r="C15" s="10" t="s">
        <v>236</v>
      </c>
      <c r="D15" s="10" t="s">
        <v>236</v>
      </c>
      <c r="F15" s="3" t="s">
        <v>213</v>
      </c>
      <c r="G15" s="2">
        <f>G14</f>
        <v>2017</v>
      </c>
      <c r="H15" s="71" t="str">
        <f aca="true" t="shared" si="1" ref="H15:I19">H14</f>
        <v>00000000</v>
      </c>
      <c r="I15" s="3" t="str">
        <f t="shared" si="1"/>
        <v>20180630</v>
      </c>
      <c r="J15" s="2" t="s">
        <v>180</v>
      </c>
      <c r="K15" s="3" t="s">
        <v>201</v>
      </c>
      <c r="L15" s="3" t="str">
        <f t="shared" si="0"/>
        <v>R29,2017,00000000,20180630,E,TRE,@TRE02,HUF,HUF</v>
      </c>
    </row>
    <row r="16" spans="1:12" ht="32.25" customHeight="1">
      <c r="A16" s="90" t="s">
        <v>3</v>
      </c>
      <c r="B16" s="164" t="s">
        <v>131</v>
      </c>
      <c r="C16" s="10" t="s">
        <v>229</v>
      </c>
      <c r="D16" s="10" t="s">
        <v>229</v>
      </c>
      <c r="F16" s="3" t="s">
        <v>213</v>
      </c>
      <c r="G16" s="2">
        <f>G15</f>
        <v>2017</v>
      </c>
      <c r="H16" s="71" t="str">
        <f t="shared" si="1"/>
        <v>00000000</v>
      </c>
      <c r="I16" s="3" t="str">
        <f t="shared" si="1"/>
        <v>20180630</v>
      </c>
      <c r="J16" s="2" t="s">
        <v>180</v>
      </c>
      <c r="K16" s="3" t="s">
        <v>201</v>
      </c>
      <c r="L16" s="3" t="str">
        <f t="shared" si="0"/>
        <v>R29,2017,00000000,20180630,E,TRE,@TRE03,0,0</v>
      </c>
    </row>
    <row r="17" spans="1:12" ht="45.75">
      <c r="A17" s="91" t="s">
        <v>20</v>
      </c>
      <c r="B17" s="164" t="s">
        <v>235</v>
      </c>
      <c r="C17" s="12" t="s">
        <v>229</v>
      </c>
      <c r="D17" s="10" t="s">
        <v>229</v>
      </c>
      <c r="F17" s="3" t="s">
        <v>213</v>
      </c>
      <c r="G17" s="2">
        <f>G16</f>
        <v>2017</v>
      </c>
      <c r="H17" s="71" t="str">
        <f t="shared" si="1"/>
        <v>00000000</v>
      </c>
      <c r="I17" s="3" t="str">
        <f t="shared" si="1"/>
        <v>20180630</v>
      </c>
      <c r="J17" s="2" t="s">
        <v>180</v>
      </c>
      <c r="K17" s="3" t="s">
        <v>201</v>
      </c>
      <c r="L17" s="3" t="str">
        <f t="shared" si="0"/>
        <v>R29,2017,00000000,20180630,E,TRE,@TRE04,0,0</v>
      </c>
    </row>
    <row r="18" spans="1:12" ht="53.25" customHeight="1">
      <c r="A18" s="91" t="s">
        <v>21</v>
      </c>
      <c r="B18" s="164" t="s">
        <v>237</v>
      </c>
      <c r="C18" s="12" t="s">
        <v>229</v>
      </c>
      <c r="D18" s="10" t="s">
        <v>229</v>
      </c>
      <c r="F18" s="3" t="s">
        <v>213</v>
      </c>
      <c r="G18" s="2">
        <f>G17</f>
        <v>2017</v>
      </c>
      <c r="H18" s="71" t="str">
        <f t="shared" si="1"/>
        <v>00000000</v>
      </c>
      <c r="I18" s="3" t="str">
        <f t="shared" si="1"/>
        <v>20180630</v>
      </c>
      <c r="J18" s="2" t="s">
        <v>180</v>
      </c>
      <c r="K18" s="3" t="s">
        <v>201</v>
      </c>
      <c r="L18" s="3" t="str">
        <f t="shared" si="0"/>
        <v>R29,2017,00000000,20180630,E,TRE,@TRE05,0,0</v>
      </c>
    </row>
    <row r="19" spans="1:12" ht="30.75">
      <c r="A19" s="91" t="s">
        <v>22</v>
      </c>
      <c r="B19" s="164" t="s">
        <v>266</v>
      </c>
      <c r="C19" s="12" t="s">
        <v>229</v>
      </c>
      <c r="D19" s="10" t="s">
        <v>229</v>
      </c>
      <c r="F19" s="3" t="s">
        <v>213</v>
      </c>
      <c r="G19" s="2">
        <f>G18</f>
        <v>2017</v>
      </c>
      <c r="H19" s="71" t="str">
        <f t="shared" si="1"/>
        <v>00000000</v>
      </c>
      <c r="I19" s="3" t="str">
        <f t="shared" si="1"/>
        <v>20180630</v>
      </c>
      <c r="J19" s="2" t="s">
        <v>180</v>
      </c>
      <c r="K19" s="3" t="s">
        <v>201</v>
      </c>
      <c r="L19" s="3" t="str">
        <f t="shared" si="0"/>
        <v>R29,2017,00000000,20180630,E,TRE,@TRE06,0,0</v>
      </c>
    </row>
    <row r="20" spans="1:4" ht="39" customHeight="1">
      <c r="A20" s="206"/>
      <c r="B20" s="206"/>
      <c r="C20" s="206"/>
      <c r="D20" s="206"/>
    </row>
    <row r="22" spans="1:2" ht="15">
      <c r="A22" s="1"/>
      <c r="B22" s="47"/>
    </row>
    <row r="23" ht="15">
      <c r="A23" s="1"/>
    </row>
    <row r="25" ht="15">
      <c r="A25" s="11"/>
    </row>
    <row r="26" ht="15">
      <c r="A26" s="48"/>
    </row>
    <row r="27" ht="15">
      <c r="A27" s="15"/>
    </row>
    <row r="28" ht="15">
      <c r="A28" s="15"/>
    </row>
    <row r="30" ht="15">
      <c r="B30" s="3" t="s">
        <v>62</v>
      </c>
    </row>
  </sheetData>
  <sheetProtection/>
  <mergeCells count="4">
    <mergeCell ref="B12:B13"/>
    <mergeCell ref="A12:A13"/>
    <mergeCell ref="A7:D7"/>
    <mergeCell ref="A20:D20"/>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P77"/>
  <sheetViews>
    <sheetView showGridLines="0" zoomScale="80" zoomScaleNormal="80" zoomScalePageLayoutView="0" workbookViewId="0" topLeftCell="A1">
      <selection activeCell="A7" sqref="A7:A8"/>
    </sheetView>
  </sheetViews>
  <sheetFormatPr defaultColWidth="9.140625" defaultRowHeight="12.75"/>
  <cols>
    <col min="1" max="1" width="10.140625" style="95" customWidth="1"/>
    <col min="2" max="2" width="29.8515625" style="95" customWidth="1"/>
    <col min="3" max="8" width="15.57421875" style="95" customWidth="1"/>
    <col min="9" max="11" width="9.140625" style="95" customWidth="1"/>
    <col min="12" max="12" width="10.00390625" style="95" bestFit="1" customWidth="1"/>
    <col min="13" max="13" width="9.140625" style="95" customWidth="1"/>
    <col min="14" max="14" width="9.140625" style="134" customWidth="1"/>
    <col min="15" max="16384" width="9.140625" style="95" customWidth="1"/>
  </cols>
  <sheetData>
    <row r="1" ht="15"/>
    <row r="2" ht="15"/>
    <row r="3" ht="21.75" customHeight="1"/>
    <row r="4" spans="1:2" ht="15.75">
      <c r="A4" s="180" t="s">
        <v>49</v>
      </c>
      <c r="B4" s="96"/>
    </row>
    <row r="5" spans="1:14" s="154" customFormat="1" ht="36" customHeight="1">
      <c r="A5" s="208" t="s">
        <v>261</v>
      </c>
      <c r="B5" s="208"/>
      <c r="C5" s="208"/>
      <c r="D5" s="208"/>
      <c r="E5" s="208"/>
      <c r="F5" s="208"/>
      <c r="G5" s="208"/>
      <c r="H5" s="208"/>
      <c r="N5" s="155"/>
    </row>
    <row r="6" ht="15">
      <c r="A6" s="97"/>
    </row>
    <row r="7" spans="1:14" s="154" customFormat="1" ht="88.5" customHeight="1">
      <c r="A7" s="209" t="s">
        <v>16</v>
      </c>
      <c r="B7" s="209" t="s">
        <v>262</v>
      </c>
      <c r="C7" s="209" t="s">
        <v>264</v>
      </c>
      <c r="D7" s="209"/>
      <c r="E7" s="209" t="s">
        <v>263</v>
      </c>
      <c r="F7" s="209"/>
      <c r="G7" s="209" t="s">
        <v>63</v>
      </c>
      <c r="H7" s="209"/>
      <c r="N7" s="155"/>
    </row>
    <row r="8" spans="1:16" s="157" customFormat="1" ht="60.75" customHeight="1">
      <c r="A8" s="209"/>
      <c r="B8" s="209"/>
      <c r="C8" s="156" t="s">
        <v>53</v>
      </c>
      <c r="D8" s="156" t="s">
        <v>54</v>
      </c>
      <c r="E8" s="156" t="s">
        <v>53</v>
      </c>
      <c r="F8" s="156" t="s">
        <v>54</v>
      </c>
      <c r="G8" s="156" t="s">
        <v>53</v>
      </c>
      <c r="H8" s="156" t="s">
        <v>54</v>
      </c>
      <c r="J8" s="158" t="s">
        <v>171</v>
      </c>
      <c r="K8" s="158" t="s">
        <v>172</v>
      </c>
      <c r="L8" s="158" t="s">
        <v>173</v>
      </c>
      <c r="M8" s="158" t="s">
        <v>174</v>
      </c>
      <c r="N8" s="159" t="s">
        <v>175</v>
      </c>
      <c r="O8" s="160" t="s">
        <v>176</v>
      </c>
      <c r="P8" s="160" t="s">
        <v>177</v>
      </c>
    </row>
    <row r="9" spans="1:16" s="99" customFormat="1" ht="15">
      <c r="A9" s="101"/>
      <c r="B9" s="101" t="s">
        <v>5</v>
      </c>
      <c r="C9" s="101" t="s">
        <v>6</v>
      </c>
      <c r="D9" s="101" t="s">
        <v>7</v>
      </c>
      <c r="E9" s="101" t="s">
        <v>8</v>
      </c>
      <c r="F9" s="101" t="s">
        <v>9</v>
      </c>
      <c r="G9" s="102" t="s">
        <v>10</v>
      </c>
      <c r="H9" s="102" t="s">
        <v>11</v>
      </c>
      <c r="J9" s="95"/>
      <c r="K9" s="95"/>
      <c r="L9" s="95"/>
      <c r="M9" s="95"/>
      <c r="N9" s="134"/>
      <c r="O9" s="95"/>
      <c r="P9" s="95"/>
    </row>
    <row r="10" spans="1:16" ht="15">
      <c r="A10" s="103" t="s">
        <v>1</v>
      </c>
      <c r="B10" s="102" t="s">
        <v>230</v>
      </c>
      <c r="C10" s="103" t="s">
        <v>202</v>
      </c>
      <c r="D10" s="103" t="s">
        <v>240</v>
      </c>
      <c r="E10" s="103"/>
      <c r="F10" s="103"/>
      <c r="G10" s="103"/>
      <c r="H10" s="103"/>
      <c r="J10" s="95" t="s">
        <v>213</v>
      </c>
      <c r="K10" s="95">
        <f>ELOLAP!H7</f>
        <v>2017</v>
      </c>
      <c r="L10" s="104" t="str">
        <f>ELOLAP!I7</f>
        <v>00000000</v>
      </c>
      <c r="M10" s="95" t="str">
        <f>ELOLAP!J7</f>
        <v>20180630</v>
      </c>
      <c r="N10" s="134" t="s">
        <v>180</v>
      </c>
      <c r="O10" s="95" t="s">
        <v>197</v>
      </c>
      <c r="P10" s="95" t="str">
        <f>J10&amp;","&amp;K10&amp;","&amp;L10&amp;","&amp;M10&amp;","&amp;N10&amp;","&amp;O10&amp;","&amp;"@"&amp;O10&amp;0&amp;0&amp;A10&amp;","&amp;B10&amp;","&amp;C10&amp;","&amp;D10&amp;","&amp;E10&amp;","&amp;F10&amp;","&amp;G10&amp;","&amp;H10</f>
        <v>R29,2017,00000000,20180630,E,TEA1,@TEA10001,KLANYA,60.00,72.50,,,,</v>
      </c>
    </row>
    <row r="11" spans="1:16" ht="15">
      <c r="A11" s="103" t="s">
        <v>2</v>
      </c>
      <c r="B11" s="102" t="s">
        <v>271</v>
      </c>
      <c r="C11" s="103" t="s">
        <v>239</v>
      </c>
      <c r="D11" s="103" t="s">
        <v>241</v>
      </c>
      <c r="E11" s="103"/>
      <c r="F11" s="103"/>
      <c r="G11" s="105"/>
      <c r="H11" s="105"/>
      <c r="J11" s="95" t="s">
        <v>213</v>
      </c>
      <c r="K11" s="95">
        <f>K10</f>
        <v>2017</v>
      </c>
      <c r="L11" s="104" t="str">
        <f>L10</f>
        <v>00000000</v>
      </c>
      <c r="M11" s="95" t="str">
        <f>M10</f>
        <v>20180630</v>
      </c>
      <c r="N11" s="134" t="s">
        <v>180</v>
      </c>
      <c r="O11" s="95" t="s">
        <v>197</v>
      </c>
      <c r="P11" s="95" t="str">
        <f>J11&amp;","&amp;K11&amp;","&amp;L11&amp;","&amp;M11&amp;","&amp;N11&amp;","&amp;O11&amp;","&amp;"@"&amp;O11&amp;0&amp;0&amp;A11&amp;","&amp;B11&amp;","&amp;C11&amp;","&amp;D11&amp;","&amp;E11&amp;","&amp;F11&amp;","&amp;G11&amp;","&amp;H11</f>
        <v>R29,2017,00000000,20180630,E,TEA1,@TEA10002,KTANYA,40.00,27.50,,,,</v>
      </c>
    </row>
    <row r="12" spans="1:8" ht="15">
      <c r="A12" s="103" t="s">
        <v>3</v>
      </c>
      <c r="B12" s="102"/>
      <c r="C12" s="106"/>
      <c r="D12" s="106"/>
      <c r="E12" s="106"/>
      <c r="F12" s="106"/>
      <c r="G12" s="107"/>
      <c r="H12" s="107"/>
    </row>
    <row r="13" spans="1:8" ht="15">
      <c r="A13" s="103" t="s">
        <v>18</v>
      </c>
      <c r="B13" s="102"/>
      <c r="C13" s="106"/>
      <c r="D13" s="106"/>
      <c r="E13" s="106"/>
      <c r="F13" s="106"/>
      <c r="G13" s="107"/>
      <c r="H13" s="107"/>
    </row>
    <row r="14" spans="1:8" ht="15">
      <c r="A14" s="103" t="s">
        <v>4</v>
      </c>
      <c r="B14" s="102"/>
      <c r="C14" s="106"/>
      <c r="D14" s="106"/>
      <c r="E14" s="106"/>
      <c r="F14" s="106"/>
      <c r="G14" s="107"/>
      <c r="H14" s="107"/>
    </row>
    <row r="15" spans="1:8" ht="15">
      <c r="A15" s="108"/>
      <c r="B15" s="109"/>
      <c r="C15" s="110"/>
      <c r="D15" s="110"/>
      <c r="E15" s="110"/>
      <c r="F15" s="110"/>
      <c r="G15" s="111"/>
      <c r="H15" s="111"/>
    </row>
    <row r="16" spans="1:8" ht="23.25" customHeight="1">
      <c r="A16" s="207"/>
      <c r="B16" s="207"/>
      <c r="C16" s="207"/>
      <c r="D16" s="207"/>
      <c r="E16" s="207"/>
      <c r="F16" s="207"/>
      <c r="G16" s="207"/>
      <c r="H16" s="207"/>
    </row>
    <row r="17" ht="15"/>
    <row r="18" ht="15"/>
    <row r="19" ht="15" customHeight="1">
      <c r="A19" s="97"/>
    </row>
    <row r="20" spans="1:7" ht="50.25" customHeight="1">
      <c r="A20" s="183" t="s">
        <v>267</v>
      </c>
      <c r="E20" s="235" t="s">
        <v>282</v>
      </c>
      <c r="F20" s="235"/>
      <c r="G20" s="235"/>
    </row>
    <row r="21" spans="1:16" ht="90">
      <c r="A21" s="216" t="s">
        <v>16</v>
      </c>
      <c r="B21" s="210" t="s">
        <v>36</v>
      </c>
      <c r="C21" s="211"/>
      <c r="D21" s="212"/>
      <c r="E21" s="112" t="s">
        <v>56</v>
      </c>
      <c r="F21" s="98" t="s">
        <v>80</v>
      </c>
      <c r="G21" s="112" t="s">
        <v>57</v>
      </c>
      <c r="J21" s="100" t="s">
        <v>171</v>
      </c>
      <c r="K21" s="100" t="s">
        <v>172</v>
      </c>
      <c r="L21" s="100" t="s">
        <v>173</v>
      </c>
      <c r="M21" s="100" t="s">
        <v>174</v>
      </c>
      <c r="N21" s="135" t="s">
        <v>175</v>
      </c>
      <c r="O21" s="97" t="s">
        <v>176</v>
      </c>
      <c r="P21" s="97" t="s">
        <v>177</v>
      </c>
    </row>
    <row r="22" spans="1:7" ht="15">
      <c r="A22" s="217"/>
      <c r="B22" s="213"/>
      <c r="C22" s="214"/>
      <c r="D22" s="215"/>
      <c r="E22" s="112" t="s">
        <v>5</v>
      </c>
      <c r="F22" s="98" t="s">
        <v>6</v>
      </c>
      <c r="G22" s="112" t="s">
        <v>7</v>
      </c>
    </row>
    <row r="23" spans="1:16" ht="15">
      <c r="A23" s="113" t="s">
        <v>1</v>
      </c>
      <c r="B23" s="224" t="s">
        <v>0</v>
      </c>
      <c r="C23" s="224"/>
      <c r="D23" s="224"/>
      <c r="E23" s="114"/>
      <c r="F23" s="114"/>
      <c r="G23" s="114"/>
      <c r="J23" s="95" t="s">
        <v>213</v>
      </c>
      <c r="K23" s="95">
        <f>ELOLAP!H7</f>
        <v>2017</v>
      </c>
      <c r="L23" s="104" t="str">
        <f>ELOLAP!I7</f>
        <v>00000000</v>
      </c>
      <c r="M23" s="95" t="str">
        <f>ELOLAP!J7</f>
        <v>20180630</v>
      </c>
      <c r="N23" s="134" t="s">
        <v>180</v>
      </c>
      <c r="O23" s="95" t="s">
        <v>203</v>
      </c>
      <c r="P23" s="95" t="str">
        <f>J23&amp;","&amp;K23&amp;","&amp;L23&amp;","&amp;M23&amp;","&amp;N23&amp;","&amp;O23&amp;","&amp;"@"&amp;O23&amp;A23&amp;","&amp;E23&amp;","&amp;F23&amp;","&amp;G23</f>
        <v>R29,2017,00000000,20180630,E,TEA2,@TEA201,,,</v>
      </c>
    </row>
    <row r="24" spans="1:16" ht="15">
      <c r="A24" s="113" t="s">
        <v>2</v>
      </c>
      <c r="B24" s="224" t="s">
        <v>281</v>
      </c>
      <c r="C24" s="224"/>
      <c r="D24" s="224"/>
      <c r="E24" s="114"/>
      <c r="F24" s="114"/>
      <c r="G24" s="114"/>
      <c r="J24" s="95" t="s">
        <v>213</v>
      </c>
      <c r="K24" s="95">
        <f>K23</f>
        <v>2017</v>
      </c>
      <c r="L24" s="104" t="str">
        <f>L23</f>
        <v>00000000</v>
      </c>
      <c r="M24" s="95" t="str">
        <f>M23</f>
        <v>20180630</v>
      </c>
      <c r="N24" s="134" t="s">
        <v>180</v>
      </c>
      <c r="O24" s="95" t="s">
        <v>203</v>
      </c>
      <c r="P24" s="95" t="str">
        <f>J24&amp;","&amp;K24&amp;","&amp;L24&amp;","&amp;M24&amp;","&amp;N24&amp;","&amp;O24&amp;","&amp;"@"&amp;O24&amp;A24&amp;","&amp;E24&amp;","&amp;F24&amp;","&amp;G24</f>
        <v>R29,2017,00000000,20180630,E,TEA2,@TEA202,,,</v>
      </c>
    </row>
    <row r="25" spans="1:16" ht="15">
      <c r="A25" s="113" t="s">
        <v>3</v>
      </c>
      <c r="B25" s="224" t="s">
        <v>64</v>
      </c>
      <c r="C25" s="224"/>
      <c r="D25" s="224"/>
      <c r="E25" s="114"/>
      <c r="F25" s="114"/>
      <c r="G25" s="114"/>
      <c r="J25" s="95" t="s">
        <v>213</v>
      </c>
      <c r="K25" s="95">
        <f aca="true" t="shared" si="0" ref="K25:K32">K24</f>
        <v>2017</v>
      </c>
      <c r="L25" s="104" t="str">
        <f aca="true" t="shared" si="1" ref="L25:L32">L24</f>
        <v>00000000</v>
      </c>
      <c r="M25" s="95" t="str">
        <f aca="true" t="shared" si="2" ref="M25:M32">M24</f>
        <v>20180630</v>
      </c>
      <c r="N25" s="134" t="s">
        <v>180</v>
      </c>
      <c r="O25" s="95" t="s">
        <v>203</v>
      </c>
      <c r="P25" s="95" t="str">
        <f aca="true" t="shared" si="3" ref="P25:P32">J25&amp;","&amp;K25&amp;","&amp;L25&amp;","&amp;M25&amp;","&amp;N25&amp;","&amp;O25&amp;","&amp;"@"&amp;O25&amp;A25&amp;","&amp;E25&amp;","&amp;F25&amp;","&amp;G25</f>
        <v>R29,2017,00000000,20180630,E,TEA2,@TEA203,,,</v>
      </c>
    </row>
    <row r="26" spans="1:16" ht="15">
      <c r="A26" s="113" t="s">
        <v>20</v>
      </c>
      <c r="B26" s="224" t="s">
        <v>12</v>
      </c>
      <c r="C26" s="224"/>
      <c r="D26" s="224"/>
      <c r="E26" s="114"/>
      <c r="F26" s="114"/>
      <c r="G26" s="114"/>
      <c r="J26" s="95" t="s">
        <v>213</v>
      </c>
      <c r="K26" s="95">
        <f t="shared" si="0"/>
        <v>2017</v>
      </c>
      <c r="L26" s="104" t="str">
        <f t="shared" si="1"/>
        <v>00000000</v>
      </c>
      <c r="M26" s="95" t="str">
        <f t="shared" si="2"/>
        <v>20180630</v>
      </c>
      <c r="N26" s="134" t="s">
        <v>180</v>
      </c>
      <c r="O26" s="95" t="s">
        <v>203</v>
      </c>
      <c r="P26" s="95" t="str">
        <f t="shared" si="3"/>
        <v>R29,2017,00000000,20180630,E,TEA2,@TEA204,,,</v>
      </c>
    </row>
    <row r="27" spans="1:16" ht="15">
      <c r="A27" s="113" t="s">
        <v>21</v>
      </c>
      <c r="B27" s="225" t="s">
        <v>33</v>
      </c>
      <c r="C27" s="225"/>
      <c r="D27" s="225"/>
      <c r="E27" s="114"/>
      <c r="F27" s="114"/>
      <c r="G27" s="114"/>
      <c r="J27" s="95" t="s">
        <v>213</v>
      </c>
      <c r="K27" s="95">
        <f t="shared" si="0"/>
        <v>2017</v>
      </c>
      <c r="L27" s="104" t="str">
        <f t="shared" si="1"/>
        <v>00000000</v>
      </c>
      <c r="M27" s="95" t="str">
        <f t="shared" si="2"/>
        <v>20180630</v>
      </c>
      <c r="N27" s="134" t="s">
        <v>180</v>
      </c>
      <c r="O27" s="95" t="s">
        <v>203</v>
      </c>
      <c r="P27" s="95" t="str">
        <f t="shared" si="3"/>
        <v>R29,2017,00000000,20180630,E,TEA2,@TEA205,,,</v>
      </c>
    </row>
    <row r="28" spans="1:16" ht="15">
      <c r="A28" s="113" t="s">
        <v>22</v>
      </c>
      <c r="B28" s="224" t="s">
        <v>146</v>
      </c>
      <c r="C28" s="224"/>
      <c r="D28" s="224"/>
      <c r="E28" s="114"/>
      <c r="F28" s="114"/>
      <c r="G28" s="114"/>
      <c r="H28" s="115"/>
      <c r="J28" s="95" t="s">
        <v>213</v>
      </c>
      <c r="K28" s="95">
        <f t="shared" si="0"/>
        <v>2017</v>
      </c>
      <c r="L28" s="104" t="str">
        <f t="shared" si="1"/>
        <v>00000000</v>
      </c>
      <c r="M28" s="95" t="str">
        <f t="shared" si="2"/>
        <v>20180630</v>
      </c>
      <c r="N28" s="134" t="s">
        <v>180</v>
      </c>
      <c r="O28" s="95" t="s">
        <v>203</v>
      </c>
      <c r="P28" s="95" t="str">
        <f t="shared" si="3"/>
        <v>R29,2017,00000000,20180630,E,TEA2,@TEA206,,,</v>
      </c>
    </row>
    <row r="29" spans="1:16" ht="15">
      <c r="A29" s="113" t="s">
        <v>23</v>
      </c>
      <c r="B29" s="224" t="s">
        <v>13</v>
      </c>
      <c r="C29" s="224"/>
      <c r="D29" s="224"/>
      <c r="E29" s="114"/>
      <c r="F29" s="114"/>
      <c r="G29" s="114"/>
      <c r="J29" s="95" t="s">
        <v>213</v>
      </c>
      <c r="K29" s="95">
        <f t="shared" si="0"/>
        <v>2017</v>
      </c>
      <c r="L29" s="104" t="str">
        <f t="shared" si="1"/>
        <v>00000000</v>
      </c>
      <c r="M29" s="95" t="str">
        <f t="shared" si="2"/>
        <v>20180630</v>
      </c>
      <c r="N29" s="134" t="s">
        <v>180</v>
      </c>
      <c r="O29" s="95" t="s">
        <v>203</v>
      </c>
      <c r="P29" s="95" t="str">
        <f t="shared" si="3"/>
        <v>R29,2017,00000000,20180630,E,TEA2,@TEA207,,,</v>
      </c>
    </row>
    <row r="30" spans="1:16" ht="15">
      <c r="A30" s="113" t="s">
        <v>24</v>
      </c>
      <c r="B30" s="224" t="s">
        <v>14</v>
      </c>
      <c r="C30" s="224"/>
      <c r="D30" s="224"/>
      <c r="E30" s="114"/>
      <c r="F30" s="114"/>
      <c r="G30" s="114"/>
      <c r="J30" s="95" t="s">
        <v>213</v>
      </c>
      <c r="K30" s="95">
        <f t="shared" si="0"/>
        <v>2017</v>
      </c>
      <c r="L30" s="104" t="str">
        <f t="shared" si="1"/>
        <v>00000000</v>
      </c>
      <c r="M30" s="95" t="str">
        <f t="shared" si="2"/>
        <v>20180630</v>
      </c>
      <c r="N30" s="134" t="s">
        <v>180</v>
      </c>
      <c r="O30" s="95" t="s">
        <v>203</v>
      </c>
      <c r="P30" s="95" t="str">
        <f t="shared" si="3"/>
        <v>R29,2017,00000000,20180630,E,TEA2,@TEA208,,,</v>
      </c>
    </row>
    <row r="31" spans="1:16" ht="15">
      <c r="A31" s="113" t="s">
        <v>25</v>
      </c>
      <c r="B31" s="224" t="s">
        <v>280</v>
      </c>
      <c r="C31" s="224"/>
      <c r="D31" s="224"/>
      <c r="E31" s="114"/>
      <c r="F31" s="114"/>
      <c r="G31" s="114"/>
      <c r="J31" s="95" t="s">
        <v>213</v>
      </c>
      <c r="K31" s="95">
        <f t="shared" si="0"/>
        <v>2017</v>
      </c>
      <c r="L31" s="104" t="str">
        <f t="shared" si="1"/>
        <v>00000000</v>
      </c>
      <c r="M31" s="95" t="str">
        <f t="shared" si="2"/>
        <v>20180630</v>
      </c>
      <c r="N31" s="134" t="s">
        <v>180</v>
      </c>
      <c r="O31" s="95" t="s">
        <v>203</v>
      </c>
      <c r="P31" s="95" t="str">
        <f t="shared" si="3"/>
        <v>R29,2017,00000000,20180630,E,TEA2,@TEA209,,,</v>
      </c>
    </row>
    <row r="32" spans="1:16" ht="15">
      <c r="A32" s="113" t="s">
        <v>26</v>
      </c>
      <c r="B32" s="233" t="s">
        <v>140</v>
      </c>
      <c r="C32" s="233"/>
      <c r="D32" s="233"/>
      <c r="E32" s="116"/>
      <c r="F32" s="116"/>
      <c r="G32" s="116"/>
      <c r="H32" s="115"/>
      <c r="J32" s="95" t="s">
        <v>213</v>
      </c>
      <c r="K32" s="95">
        <f t="shared" si="0"/>
        <v>2017</v>
      </c>
      <c r="L32" s="104" t="str">
        <f t="shared" si="1"/>
        <v>00000000</v>
      </c>
      <c r="M32" s="95" t="str">
        <f t="shared" si="2"/>
        <v>20180630</v>
      </c>
      <c r="N32" s="134" t="s">
        <v>180</v>
      </c>
      <c r="O32" s="95" t="s">
        <v>203</v>
      </c>
      <c r="P32" s="95" t="str">
        <f t="shared" si="3"/>
        <v>R29,2017,00000000,20180630,E,TEA2,@TEA210,,,</v>
      </c>
    </row>
    <row r="33" spans="1:7" ht="15">
      <c r="A33" s="117"/>
      <c r="B33" s="118"/>
      <c r="C33" s="119"/>
      <c r="D33" s="119"/>
      <c r="E33" s="189">
        <f>E23+E25+E26+E27+E28+E29+E30+E31-E32</f>
        <v>0</v>
      </c>
      <c r="G33" s="189">
        <f>G23+G25+G26+G27+G28+G29+G30+G31-G32</f>
        <v>0</v>
      </c>
    </row>
    <row r="34" ht="15">
      <c r="A34" s="120"/>
    </row>
    <row r="35" ht="15">
      <c r="A35" s="121"/>
    </row>
    <row r="36" spans="1:7" ht="18.75">
      <c r="A36" s="181" t="s">
        <v>50</v>
      </c>
      <c r="G36" s="123"/>
    </row>
    <row r="37" spans="1:8" ht="28.5" customHeight="1">
      <c r="A37" s="232" t="s">
        <v>268</v>
      </c>
      <c r="B37" s="232"/>
      <c r="C37" s="232"/>
      <c r="D37" s="232"/>
      <c r="E37" s="232"/>
      <c r="F37" s="232"/>
      <c r="G37" s="232"/>
      <c r="H37" s="232"/>
    </row>
    <row r="38" spans="1:7" ht="15">
      <c r="A38" s="236" t="s">
        <v>278</v>
      </c>
      <c r="B38" s="236"/>
      <c r="C38" s="236"/>
      <c r="D38" s="236"/>
      <c r="E38" s="236"/>
      <c r="F38" s="236"/>
      <c r="G38" s="236"/>
    </row>
    <row r="39" spans="1:6" ht="15">
      <c r="A39" s="124" t="s">
        <v>16</v>
      </c>
      <c r="B39" s="221" t="s">
        <v>36</v>
      </c>
      <c r="C39" s="222"/>
      <c r="D39" s="222"/>
      <c r="E39" s="223"/>
      <c r="F39" s="125" t="s">
        <v>58</v>
      </c>
    </row>
    <row r="40" spans="1:16" ht="15">
      <c r="A40" s="113" t="s">
        <v>1</v>
      </c>
      <c r="B40" s="229" t="s">
        <v>38</v>
      </c>
      <c r="C40" s="230"/>
      <c r="D40" s="230"/>
      <c r="E40" s="231"/>
      <c r="F40" s="126"/>
      <c r="J40" s="95" t="s">
        <v>213</v>
      </c>
      <c r="K40" s="95">
        <f>ELOLAP!H7</f>
        <v>2017</v>
      </c>
      <c r="L40" s="120" t="str">
        <f>ELOLAP!I7</f>
        <v>00000000</v>
      </c>
      <c r="M40" s="95" t="str">
        <f>ELOLAP!J7</f>
        <v>20180630</v>
      </c>
      <c r="N40" s="134" t="s">
        <v>180</v>
      </c>
      <c r="O40" s="95" t="s">
        <v>204</v>
      </c>
      <c r="P40" s="95" t="str">
        <f>J40&amp;","&amp;K40&amp;","&amp;L40&amp;","&amp;M40&amp;","&amp;N40&amp;","&amp;O40&amp;","&amp;"@"&amp;O40&amp;A40&amp;","&amp;F40</f>
        <v>R29,2017,00000000,20180630,E,TEA3,@TEA301,</v>
      </c>
    </row>
    <row r="41" spans="1:16" ht="15">
      <c r="A41" s="113" t="s">
        <v>2</v>
      </c>
      <c r="B41" s="218" t="s">
        <v>147</v>
      </c>
      <c r="C41" s="219"/>
      <c r="D41" s="219"/>
      <c r="E41" s="220"/>
      <c r="F41" s="126"/>
      <c r="J41" s="95" t="s">
        <v>213</v>
      </c>
      <c r="K41" s="95">
        <f>K40</f>
        <v>2017</v>
      </c>
      <c r="L41" s="120" t="str">
        <f aca="true" t="shared" si="4" ref="L41:M43">L40</f>
        <v>00000000</v>
      </c>
      <c r="M41" s="95" t="str">
        <f t="shared" si="4"/>
        <v>20180630</v>
      </c>
      <c r="N41" s="134" t="s">
        <v>180</v>
      </c>
      <c r="O41" s="95" t="s">
        <v>204</v>
      </c>
      <c r="P41" s="95" t="str">
        <f>J41&amp;","&amp;K41&amp;","&amp;L41&amp;","&amp;M41&amp;","&amp;N41&amp;","&amp;O41&amp;","&amp;"@"&amp;O41&amp;A41&amp;","&amp;F41</f>
        <v>R29,2017,00000000,20180630,E,TEA3,@TEA302,</v>
      </c>
    </row>
    <row r="42" spans="1:16" ht="18" customHeight="1">
      <c r="A42" s="113" t="s">
        <v>3</v>
      </c>
      <c r="B42" s="218" t="s">
        <v>277</v>
      </c>
      <c r="C42" s="219"/>
      <c r="D42" s="219"/>
      <c r="E42" s="220"/>
      <c r="F42" s="126"/>
      <c r="J42" s="95" t="s">
        <v>213</v>
      </c>
      <c r="K42" s="95">
        <f>K41</f>
        <v>2017</v>
      </c>
      <c r="L42" s="120" t="str">
        <f t="shared" si="4"/>
        <v>00000000</v>
      </c>
      <c r="M42" s="95" t="str">
        <f t="shared" si="4"/>
        <v>20180630</v>
      </c>
      <c r="N42" s="134" t="s">
        <v>180</v>
      </c>
      <c r="O42" s="95" t="s">
        <v>204</v>
      </c>
      <c r="P42" s="95" t="str">
        <f>J42&amp;","&amp;K42&amp;","&amp;L42&amp;","&amp;M42&amp;","&amp;N42&amp;","&amp;O42&amp;","&amp;"@"&amp;O42&amp;A42&amp;","&amp;F42</f>
        <v>R29,2017,00000000,20180630,E,TEA3,@TEA303,</v>
      </c>
    </row>
    <row r="43" spans="1:16" ht="15">
      <c r="A43" s="113" t="s">
        <v>20</v>
      </c>
      <c r="B43" s="229" t="s">
        <v>279</v>
      </c>
      <c r="C43" s="230"/>
      <c r="D43" s="230"/>
      <c r="E43" s="231"/>
      <c r="F43" s="126"/>
      <c r="G43" s="115">
        <f>+F40-G31</f>
        <v>0</v>
      </c>
      <c r="H43" s="115">
        <f>+G31-(F40-F43)</f>
        <v>0</v>
      </c>
      <c r="J43" s="95" t="s">
        <v>213</v>
      </c>
      <c r="K43" s="95">
        <f>K42</f>
        <v>2017</v>
      </c>
      <c r="L43" s="120" t="str">
        <f t="shared" si="4"/>
        <v>00000000</v>
      </c>
      <c r="M43" s="95" t="str">
        <f t="shared" si="4"/>
        <v>20180630</v>
      </c>
      <c r="N43" s="134" t="s">
        <v>180</v>
      </c>
      <c r="O43" s="95" t="s">
        <v>204</v>
      </c>
      <c r="P43" s="95" t="str">
        <f>J43&amp;","&amp;K43&amp;","&amp;L43&amp;","&amp;M43&amp;","&amp;N43&amp;","&amp;O43&amp;","&amp;"@"&amp;O43&amp;A43&amp;","&amp;F43</f>
        <v>R29,2017,00000000,20180630,E,TEA3,@TEA304,</v>
      </c>
    </row>
    <row r="44" spans="1:12" ht="15">
      <c r="A44" s="127"/>
      <c r="B44" s="118"/>
      <c r="C44" s="118"/>
      <c r="D44" s="118"/>
      <c r="E44" s="118"/>
      <c r="F44" s="119"/>
      <c r="L44" s="120"/>
    </row>
    <row r="45" spans="1:12" ht="14.25" customHeight="1">
      <c r="A45" s="128"/>
      <c r="B45" s="119"/>
      <c r="C45" s="119"/>
      <c r="L45" s="120"/>
    </row>
    <row r="46" spans="1:12" ht="15.75">
      <c r="A46" s="182" t="s">
        <v>51</v>
      </c>
      <c r="L46" s="120"/>
    </row>
    <row r="47" spans="1:12" ht="42" customHeight="1">
      <c r="A47" s="232" t="s">
        <v>153</v>
      </c>
      <c r="B47" s="232"/>
      <c r="C47" s="232"/>
      <c r="D47" s="232"/>
      <c r="E47" s="232"/>
      <c r="F47" s="232"/>
      <c r="G47" s="232"/>
      <c r="H47" s="232"/>
      <c r="L47" s="120"/>
    </row>
    <row r="48" spans="1:12" ht="15">
      <c r="A48" s="128"/>
      <c r="B48" s="119"/>
      <c r="C48" s="119"/>
      <c r="L48" s="120"/>
    </row>
    <row r="49" spans="1:12" ht="21.75" customHeight="1">
      <c r="A49" s="124" t="s">
        <v>16</v>
      </c>
      <c r="B49" s="221" t="s">
        <v>36</v>
      </c>
      <c r="C49" s="222"/>
      <c r="D49" s="222"/>
      <c r="E49" s="223"/>
      <c r="F49" s="125" t="s">
        <v>58</v>
      </c>
      <c r="L49" s="120"/>
    </row>
    <row r="50" spans="1:16" ht="27" customHeight="1">
      <c r="A50" s="129" t="s">
        <v>1</v>
      </c>
      <c r="B50" s="218" t="s">
        <v>69</v>
      </c>
      <c r="C50" s="219"/>
      <c r="D50" s="219"/>
      <c r="E50" s="220"/>
      <c r="F50" s="107"/>
      <c r="J50" s="95" t="s">
        <v>213</v>
      </c>
      <c r="K50" s="95">
        <f>ELOLAP!H7</f>
        <v>2017</v>
      </c>
      <c r="L50" s="120" t="str">
        <f>ELOLAP!I7</f>
        <v>00000000</v>
      </c>
      <c r="M50" s="95" t="str">
        <f>ELOLAP!J7</f>
        <v>20180630</v>
      </c>
      <c r="N50" s="134" t="s">
        <v>180</v>
      </c>
      <c r="O50" s="95" t="s">
        <v>206</v>
      </c>
      <c r="P50" s="95" t="str">
        <f>J50&amp;","&amp;K50&amp;","&amp;L50&amp;","&amp;M50&amp;","&amp;N50&amp;","&amp;O50&amp;","&amp;"@"&amp;O50&amp;A50&amp;","&amp;F50</f>
        <v>R29,2017,00000000,20180630,E,TEA4,@TEA401,</v>
      </c>
    </row>
    <row r="51" spans="1:16" ht="25.5" customHeight="1">
      <c r="A51" s="129" t="s">
        <v>2</v>
      </c>
      <c r="B51" s="218" t="s">
        <v>242</v>
      </c>
      <c r="C51" s="219"/>
      <c r="D51" s="219"/>
      <c r="E51" s="220"/>
      <c r="F51" s="107"/>
      <c r="J51" s="95" t="s">
        <v>213</v>
      </c>
      <c r="K51" s="95">
        <f>K50</f>
        <v>2017</v>
      </c>
      <c r="L51" s="120" t="str">
        <f>L50</f>
        <v>00000000</v>
      </c>
      <c r="M51" s="95" t="str">
        <f>M50</f>
        <v>20180630</v>
      </c>
      <c r="N51" s="134" t="s">
        <v>180</v>
      </c>
      <c r="O51" s="95" t="s">
        <v>206</v>
      </c>
      <c r="P51" s="95" t="str">
        <f>J51&amp;","&amp;K51&amp;","&amp;L51&amp;","&amp;M51&amp;","&amp;N51&amp;","&amp;O51&amp;","&amp;"@"&amp;O51&amp;A51&amp;","&amp;F51</f>
        <v>R29,2017,00000000,20180630,E,TEA4,@TEA402,</v>
      </c>
    </row>
    <row r="52" spans="1:16" ht="26.25" customHeight="1">
      <c r="A52" s="129" t="s">
        <v>3</v>
      </c>
      <c r="B52" s="218" t="s">
        <v>70</v>
      </c>
      <c r="C52" s="219"/>
      <c r="D52" s="219"/>
      <c r="E52" s="220"/>
      <c r="F52" s="107"/>
      <c r="J52" s="95" t="s">
        <v>213</v>
      </c>
      <c r="K52" s="95">
        <f aca="true" t="shared" si="5" ref="K52:K68">K51</f>
        <v>2017</v>
      </c>
      <c r="L52" s="120" t="str">
        <f aca="true" t="shared" si="6" ref="L52:L68">L51</f>
        <v>00000000</v>
      </c>
      <c r="M52" s="95" t="str">
        <f aca="true" t="shared" si="7" ref="M52:M68">M51</f>
        <v>20180630</v>
      </c>
      <c r="N52" s="134" t="s">
        <v>180</v>
      </c>
      <c r="O52" s="95" t="s">
        <v>206</v>
      </c>
      <c r="P52" s="95" t="str">
        <f>J52&amp;","&amp;K52&amp;","&amp;L52&amp;","&amp;M52&amp;","&amp;N52&amp;","&amp;O52&amp;","&amp;"@"&amp;O52&amp;A52&amp;","&amp;F52</f>
        <v>R29,2017,00000000,20180630,E,TEA4,@TEA403,</v>
      </c>
    </row>
    <row r="53" spans="1:16" ht="23.25" customHeight="1">
      <c r="A53" s="129" t="s">
        <v>20</v>
      </c>
      <c r="B53" s="218" t="s">
        <v>217</v>
      </c>
      <c r="C53" s="219"/>
      <c r="D53" s="219"/>
      <c r="E53" s="220"/>
      <c r="F53" s="107"/>
      <c r="J53" s="95" t="s">
        <v>213</v>
      </c>
      <c r="K53" s="95">
        <f t="shared" si="5"/>
        <v>2017</v>
      </c>
      <c r="L53" s="120" t="str">
        <f t="shared" si="6"/>
        <v>00000000</v>
      </c>
      <c r="M53" s="95" t="str">
        <f t="shared" si="7"/>
        <v>20180630</v>
      </c>
      <c r="N53" s="134" t="s">
        <v>180</v>
      </c>
      <c r="O53" s="95" t="s">
        <v>206</v>
      </c>
      <c r="P53" s="95" t="str">
        <f>J53&amp;","&amp;K53&amp;","&amp;L53&amp;","&amp;M53&amp;","&amp;N53&amp;","&amp;O53&amp;","&amp;"@"&amp;O53&amp;A53&amp;","&amp;F53</f>
        <v>R29,2017,00000000,20180630,E,TEA4,@TEA404,</v>
      </c>
    </row>
    <row r="54" spans="1:16" ht="30" customHeight="1">
      <c r="A54" s="129" t="s">
        <v>21</v>
      </c>
      <c r="B54" s="218" t="s">
        <v>218</v>
      </c>
      <c r="C54" s="219"/>
      <c r="D54" s="219"/>
      <c r="E54" s="220"/>
      <c r="F54" s="107"/>
      <c r="J54" s="95" t="s">
        <v>213</v>
      </c>
      <c r="K54" s="95">
        <f t="shared" si="5"/>
        <v>2017</v>
      </c>
      <c r="L54" s="120" t="str">
        <f t="shared" si="6"/>
        <v>00000000</v>
      </c>
      <c r="M54" s="95" t="str">
        <f t="shared" si="7"/>
        <v>20180630</v>
      </c>
      <c r="N54" s="134" t="s">
        <v>180</v>
      </c>
      <c r="O54" s="95" t="s">
        <v>206</v>
      </c>
      <c r="P54" s="95" t="str">
        <f aca="true" t="shared" si="8" ref="P54:P69">J54&amp;","&amp;K54&amp;","&amp;L54&amp;","&amp;M54&amp;","&amp;N54&amp;","&amp;O54&amp;","&amp;"@"&amp;O54&amp;A54&amp;","&amp;F54</f>
        <v>R29,2017,00000000,20180630,E,TEA4,@TEA405,</v>
      </c>
    </row>
    <row r="55" spans="1:16" ht="25.5" customHeight="1">
      <c r="A55" s="129" t="s">
        <v>22</v>
      </c>
      <c r="B55" s="218" t="s">
        <v>148</v>
      </c>
      <c r="C55" s="219"/>
      <c r="D55" s="219"/>
      <c r="E55" s="220"/>
      <c r="F55" s="107"/>
      <c r="J55" s="95" t="s">
        <v>213</v>
      </c>
      <c r="K55" s="95">
        <f t="shared" si="5"/>
        <v>2017</v>
      </c>
      <c r="L55" s="120" t="str">
        <f t="shared" si="6"/>
        <v>00000000</v>
      </c>
      <c r="M55" s="95" t="str">
        <f t="shared" si="7"/>
        <v>20180630</v>
      </c>
      <c r="N55" s="134" t="s">
        <v>180</v>
      </c>
      <c r="O55" s="95" t="s">
        <v>206</v>
      </c>
      <c r="P55" s="95" t="str">
        <f t="shared" si="8"/>
        <v>R29,2017,00000000,20180630,E,TEA4,@TEA406,</v>
      </c>
    </row>
    <row r="56" spans="1:16" ht="21.75" customHeight="1">
      <c r="A56" s="129" t="s">
        <v>23</v>
      </c>
      <c r="B56" s="218" t="s">
        <v>71</v>
      </c>
      <c r="C56" s="219"/>
      <c r="D56" s="219"/>
      <c r="E56" s="220"/>
      <c r="F56" s="107"/>
      <c r="J56" s="95" t="s">
        <v>213</v>
      </c>
      <c r="K56" s="95">
        <f t="shared" si="5"/>
        <v>2017</v>
      </c>
      <c r="L56" s="120" t="str">
        <f t="shared" si="6"/>
        <v>00000000</v>
      </c>
      <c r="M56" s="95" t="str">
        <f t="shared" si="7"/>
        <v>20180630</v>
      </c>
      <c r="N56" s="134" t="s">
        <v>180</v>
      </c>
      <c r="O56" s="95" t="s">
        <v>206</v>
      </c>
      <c r="P56" s="95" t="str">
        <f t="shared" si="8"/>
        <v>R29,2017,00000000,20180630,E,TEA4,@TEA407,</v>
      </c>
    </row>
    <row r="57" spans="1:16" ht="24" customHeight="1">
      <c r="A57" s="129" t="s">
        <v>24</v>
      </c>
      <c r="B57" s="234" t="s">
        <v>72</v>
      </c>
      <c r="C57" s="234"/>
      <c r="D57" s="234"/>
      <c r="E57" s="234"/>
      <c r="F57" s="107"/>
      <c r="J57" s="95" t="s">
        <v>213</v>
      </c>
      <c r="K57" s="95">
        <f t="shared" si="5"/>
        <v>2017</v>
      </c>
      <c r="L57" s="120" t="str">
        <f t="shared" si="6"/>
        <v>00000000</v>
      </c>
      <c r="M57" s="95" t="str">
        <f t="shared" si="7"/>
        <v>20180630</v>
      </c>
      <c r="N57" s="134" t="s">
        <v>180</v>
      </c>
      <c r="O57" s="95" t="s">
        <v>206</v>
      </c>
      <c r="P57" s="95" t="str">
        <f t="shared" si="8"/>
        <v>R29,2017,00000000,20180630,E,TEA4,@TEA408,</v>
      </c>
    </row>
    <row r="58" spans="1:16" ht="33" customHeight="1">
      <c r="A58" s="129" t="s">
        <v>25</v>
      </c>
      <c r="B58" s="218" t="s">
        <v>243</v>
      </c>
      <c r="C58" s="219"/>
      <c r="D58" s="219"/>
      <c r="E58" s="220"/>
      <c r="F58" s="107"/>
      <c r="J58" s="95" t="s">
        <v>213</v>
      </c>
      <c r="K58" s="95">
        <f t="shared" si="5"/>
        <v>2017</v>
      </c>
      <c r="L58" s="120" t="str">
        <f t="shared" si="6"/>
        <v>00000000</v>
      </c>
      <c r="M58" s="95" t="str">
        <f t="shared" si="7"/>
        <v>20180630</v>
      </c>
      <c r="N58" s="134" t="s">
        <v>180</v>
      </c>
      <c r="O58" s="95" t="s">
        <v>206</v>
      </c>
      <c r="P58" s="95" t="str">
        <f t="shared" si="8"/>
        <v>R29,2017,00000000,20180630,E,TEA4,@TEA409,</v>
      </c>
    </row>
    <row r="59" spans="1:16" ht="27.75" customHeight="1">
      <c r="A59" s="129" t="s">
        <v>26</v>
      </c>
      <c r="B59" s="218" t="s">
        <v>244</v>
      </c>
      <c r="C59" s="219"/>
      <c r="D59" s="219"/>
      <c r="E59" s="220"/>
      <c r="F59" s="107"/>
      <c r="J59" s="95" t="s">
        <v>213</v>
      </c>
      <c r="K59" s="95">
        <f t="shared" si="5"/>
        <v>2017</v>
      </c>
      <c r="L59" s="120" t="str">
        <f t="shared" si="6"/>
        <v>00000000</v>
      </c>
      <c r="M59" s="95" t="str">
        <f t="shared" si="7"/>
        <v>20180630</v>
      </c>
      <c r="N59" s="134" t="s">
        <v>180</v>
      </c>
      <c r="O59" s="95" t="s">
        <v>206</v>
      </c>
      <c r="P59" s="95" t="str">
        <f t="shared" si="8"/>
        <v>R29,2017,00000000,20180630,E,TEA4,@TEA410,</v>
      </c>
    </row>
    <row r="60" spans="1:16" ht="34.5" customHeight="1">
      <c r="A60" s="129" t="s">
        <v>27</v>
      </c>
      <c r="B60" s="218" t="s">
        <v>245</v>
      </c>
      <c r="C60" s="219"/>
      <c r="D60" s="219"/>
      <c r="E60" s="220"/>
      <c r="F60" s="107"/>
      <c r="J60" s="95" t="s">
        <v>213</v>
      </c>
      <c r="K60" s="95">
        <f t="shared" si="5"/>
        <v>2017</v>
      </c>
      <c r="L60" s="120" t="str">
        <f t="shared" si="6"/>
        <v>00000000</v>
      </c>
      <c r="M60" s="95" t="str">
        <f t="shared" si="7"/>
        <v>20180630</v>
      </c>
      <c r="N60" s="134" t="s">
        <v>180</v>
      </c>
      <c r="O60" s="95" t="s">
        <v>206</v>
      </c>
      <c r="P60" s="95" t="str">
        <f t="shared" si="8"/>
        <v>R29,2017,00000000,20180630,E,TEA4,@TEA411,</v>
      </c>
    </row>
    <row r="61" spans="1:16" ht="52.5" customHeight="1">
      <c r="A61" s="129" t="s">
        <v>28</v>
      </c>
      <c r="B61" s="218" t="s">
        <v>276</v>
      </c>
      <c r="C61" s="219"/>
      <c r="D61" s="219"/>
      <c r="E61" s="220"/>
      <c r="F61" s="107"/>
      <c r="J61" s="95" t="s">
        <v>213</v>
      </c>
      <c r="K61" s="95">
        <f t="shared" si="5"/>
        <v>2017</v>
      </c>
      <c r="L61" s="120" t="str">
        <f t="shared" si="6"/>
        <v>00000000</v>
      </c>
      <c r="M61" s="95" t="str">
        <f t="shared" si="7"/>
        <v>20180630</v>
      </c>
      <c r="N61" s="134" t="s">
        <v>180</v>
      </c>
      <c r="O61" s="95" t="s">
        <v>206</v>
      </c>
      <c r="P61" s="95" t="str">
        <f t="shared" si="8"/>
        <v>R29,2017,00000000,20180630,E,TEA4,@TEA412,</v>
      </c>
    </row>
    <row r="62" spans="1:16" ht="34.5" customHeight="1">
      <c r="A62" s="129" t="s">
        <v>29</v>
      </c>
      <c r="B62" s="234" t="s">
        <v>149</v>
      </c>
      <c r="C62" s="234"/>
      <c r="D62" s="234"/>
      <c r="E62" s="234"/>
      <c r="F62" s="107"/>
      <c r="J62" s="95" t="s">
        <v>213</v>
      </c>
      <c r="K62" s="95">
        <f t="shared" si="5"/>
        <v>2017</v>
      </c>
      <c r="L62" s="120" t="str">
        <f t="shared" si="6"/>
        <v>00000000</v>
      </c>
      <c r="M62" s="95" t="str">
        <f t="shared" si="7"/>
        <v>20180630</v>
      </c>
      <c r="N62" s="134" t="s">
        <v>180</v>
      </c>
      <c r="O62" s="95" t="s">
        <v>206</v>
      </c>
      <c r="P62" s="95" t="str">
        <f t="shared" si="8"/>
        <v>R29,2017,00000000,20180630,E,TEA4,@TEA413,</v>
      </c>
    </row>
    <row r="63" spans="1:16" ht="38.25" customHeight="1">
      <c r="A63" s="129" t="s">
        <v>30</v>
      </c>
      <c r="B63" s="234" t="s">
        <v>150</v>
      </c>
      <c r="C63" s="234"/>
      <c r="D63" s="234"/>
      <c r="E63" s="234"/>
      <c r="F63" s="107"/>
      <c r="J63" s="95" t="s">
        <v>213</v>
      </c>
      <c r="K63" s="95">
        <f t="shared" si="5"/>
        <v>2017</v>
      </c>
      <c r="L63" s="120" t="str">
        <f t="shared" si="6"/>
        <v>00000000</v>
      </c>
      <c r="M63" s="95" t="str">
        <f t="shared" si="7"/>
        <v>20180630</v>
      </c>
      <c r="N63" s="134" t="s">
        <v>180</v>
      </c>
      <c r="O63" s="95" t="s">
        <v>206</v>
      </c>
      <c r="P63" s="95" t="str">
        <f t="shared" si="8"/>
        <v>R29,2017,00000000,20180630,E,TEA4,@TEA414,</v>
      </c>
    </row>
    <row r="64" spans="1:16" ht="33" customHeight="1">
      <c r="A64" s="129" t="s">
        <v>31</v>
      </c>
      <c r="B64" s="234" t="s">
        <v>151</v>
      </c>
      <c r="C64" s="234"/>
      <c r="D64" s="234"/>
      <c r="E64" s="234"/>
      <c r="F64" s="107"/>
      <c r="J64" s="95" t="s">
        <v>213</v>
      </c>
      <c r="K64" s="95">
        <f t="shared" si="5"/>
        <v>2017</v>
      </c>
      <c r="L64" s="120" t="str">
        <f t="shared" si="6"/>
        <v>00000000</v>
      </c>
      <c r="M64" s="95" t="str">
        <f t="shared" si="7"/>
        <v>20180630</v>
      </c>
      <c r="N64" s="134" t="s">
        <v>180</v>
      </c>
      <c r="O64" s="95" t="s">
        <v>206</v>
      </c>
      <c r="P64" s="95" t="str">
        <f t="shared" si="8"/>
        <v>R29,2017,00000000,20180630,E,TEA4,@TEA415,</v>
      </c>
    </row>
    <row r="65" spans="1:16" ht="19.5" customHeight="1">
      <c r="A65" s="129" t="s">
        <v>39</v>
      </c>
      <c r="B65" s="234" t="s">
        <v>73</v>
      </c>
      <c r="C65" s="234"/>
      <c r="D65" s="234"/>
      <c r="E65" s="234"/>
      <c r="F65" s="107"/>
      <c r="J65" s="95" t="s">
        <v>213</v>
      </c>
      <c r="K65" s="95">
        <f t="shared" si="5"/>
        <v>2017</v>
      </c>
      <c r="L65" s="120" t="str">
        <f t="shared" si="6"/>
        <v>00000000</v>
      </c>
      <c r="M65" s="95" t="str">
        <f t="shared" si="7"/>
        <v>20180630</v>
      </c>
      <c r="N65" s="134" t="s">
        <v>180</v>
      </c>
      <c r="O65" s="95" t="s">
        <v>206</v>
      </c>
      <c r="P65" s="95" t="str">
        <f t="shared" si="8"/>
        <v>R29,2017,00000000,20180630,E,TEA4,@TEA416,</v>
      </c>
    </row>
    <row r="66" spans="1:16" ht="21" customHeight="1">
      <c r="A66" s="129" t="s">
        <v>67</v>
      </c>
      <c r="B66" s="218" t="s">
        <v>74</v>
      </c>
      <c r="C66" s="219"/>
      <c r="D66" s="219"/>
      <c r="E66" s="220"/>
      <c r="F66" s="107"/>
      <c r="J66" s="95" t="s">
        <v>213</v>
      </c>
      <c r="K66" s="95">
        <f t="shared" si="5"/>
        <v>2017</v>
      </c>
      <c r="L66" s="120" t="str">
        <f t="shared" si="6"/>
        <v>00000000</v>
      </c>
      <c r="M66" s="95" t="str">
        <f t="shared" si="7"/>
        <v>20180630</v>
      </c>
      <c r="N66" s="134" t="s">
        <v>180</v>
      </c>
      <c r="O66" s="95" t="s">
        <v>206</v>
      </c>
      <c r="P66" s="95" t="str">
        <f t="shared" si="8"/>
        <v>R29,2017,00000000,20180630,E,TEA4,@TEA417,</v>
      </c>
    </row>
    <row r="67" spans="1:16" ht="37.5" customHeight="1">
      <c r="A67" s="129" t="s">
        <v>68</v>
      </c>
      <c r="B67" s="226" t="s">
        <v>215</v>
      </c>
      <c r="C67" s="227"/>
      <c r="D67" s="227"/>
      <c r="E67" s="228"/>
      <c r="F67" s="107"/>
      <c r="J67" s="95" t="s">
        <v>213</v>
      </c>
      <c r="K67" s="95">
        <f t="shared" si="5"/>
        <v>2017</v>
      </c>
      <c r="L67" s="120" t="str">
        <f t="shared" si="6"/>
        <v>00000000</v>
      </c>
      <c r="M67" s="95" t="str">
        <f t="shared" si="7"/>
        <v>20180630</v>
      </c>
      <c r="N67" s="134" t="s">
        <v>180</v>
      </c>
      <c r="O67" s="95" t="s">
        <v>206</v>
      </c>
      <c r="P67" s="95" t="str">
        <f t="shared" si="8"/>
        <v>R29,2017,00000000,20180630,E,TEA4,@TEA418,</v>
      </c>
    </row>
    <row r="68" spans="1:16" ht="48.75" customHeight="1">
      <c r="A68" s="129" t="s">
        <v>86</v>
      </c>
      <c r="B68" s="226" t="s">
        <v>288</v>
      </c>
      <c r="C68" s="227"/>
      <c r="D68" s="227"/>
      <c r="E68" s="228"/>
      <c r="F68" s="107"/>
      <c r="J68" s="95" t="s">
        <v>213</v>
      </c>
      <c r="K68" s="95">
        <f t="shared" si="5"/>
        <v>2017</v>
      </c>
      <c r="L68" s="120" t="str">
        <f t="shared" si="6"/>
        <v>00000000</v>
      </c>
      <c r="M68" s="95" t="str">
        <f t="shared" si="7"/>
        <v>20180630</v>
      </c>
      <c r="N68" s="134" t="s">
        <v>180</v>
      </c>
      <c r="O68" s="95" t="s">
        <v>206</v>
      </c>
      <c r="P68" s="95" t="str">
        <f>J68&amp;","&amp;K68&amp;","&amp;L68&amp;","&amp;M68&amp;","&amp;N68&amp;","&amp;O68&amp;","&amp;"@"&amp;O68&amp;A68&amp;","&amp;F68</f>
        <v>R29,2017,00000000,20180630,E,TEA4,@TEA419,</v>
      </c>
    </row>
    <row r="69" spans="1:16" s="97" customFormat="1" ht="20.25" customHeight="1">
      <c r="A69" s="148" t="s">
        <v>87</v>
      </c>
      <c r="B69" s="237" t="s">
        <v>246</v>
      </c>
      <c r="C69" s="238"/>
      <c r="D69" s="238"/>
      <c r="E69" s="239"/>
      <c r="F69" s="149">
        <v>0</v>
      </c>
      <c r="G69" s="97">
        <f>F50+F51+F52+F53+F54+F55+F56+F57+F58+F59+F60+F61+F62+F63+F64+F65+F66+F67+F68-F69</f>
        <v>0</v>
      </c>
      <c r="J69" s="97" t="s">
        <v>213</v>
      </c>
      <c r="K69" s="97">
        <f>K67</f>
        <v>2017</v>
      </c>
      <c r="L69" s="150" t="str">
        <f>L67</f>
        <v>00000000</v>
      </c>
      <c r="M69" s="97" t="str">
        <f>M67</f>
        <v>20180630</v>
      </c>
      <c r="N69" s="136" t="s">
        <v>180</v>
      </c>
      <c r="O69" s="97" t="s">
        <v>206</v>
      </c>
      <c r="P69" s="97" t="str">
        <f t="shared" si="8"/>
        <v>R29,2017,00000000,20180630,E,TEA4,@TEA420,0</v>
      </c>
    </row>
    <row r="70" ht="15">
      <c r="L70" s="120"/>
    </row>
    <row r="71" ht="15">
      <c r="L71" s="120"/>
    </row>
    <row r="72" spans="1:12" ht="15">
      <c r="A72" s="122" t="s">
        <v>75</v>
      </c>
      <c r="B72" s="118"/>
      <c r="C72" s="119"/>
      <c r="D72" s="119"/>
      <c r="E72" s="119"/>
      <c r="L72" s="120"/>
    </row>
    <row r="73" spans="1:12" ht="15">
      <c r="A73" s="122" t="s">
        <v>154</v>
      </c>
      <c r="B73" s="118"/>
      <c r="C73" s="119"/>
      <c r="D73" s="119"/>
      <c r="E73" s="119"/>
      <c r="L73" s="120"/>
    </row>
    <row r="74" spans="1:12" ht="15">
      <c r="A74" s="130"/>
      <c r="B74" s="118"/>
      <c r="C74" s="119"/>
      <c r="D74" s="119"/>
      <c r="E74" s="119"/>
      <c r="L74" s="120"/>
    </row>
    <row r="75" spans="1:12" ht="25.5" customHeight="1">
      <c r="A75" s="124" t="s">
        <v>16</v>
      </c>
      <c r="B75" s="221" t="s">
        <v>36</v>
      </c>
      <c r="C75" s="222"/>
      <c r="D75" s="222"/>
      <c r="E75" s="223"/>
      <c r="F75" s="125" t="s">
        <v>58</v>
      </c>
      <c r="L75" s="120"/>
    </row>
    <row r="76" spans="1:16" ht="44.25" customHeight="1">
      <c r="A76" s="129" t="s">
        <v>1</v>
      </c>
      <c r="B76" s="218" t="s">
        <v>52</v>
      </c>
      <c r="C76" s="219"/>
      <c r="D76" s="219"/>
      <c r="E76" s="220"/>
      <c r="F76" s="107"/>
      <c r="J76" s="95" t="s">
        <v>213</v>
      </c>
      <c r="K76" s="95">
        <f>ELOLAP!H7</f>
        <v>2017</v>
      </c>
      <c r="L76" s="120" t="str">
        <f>ELOLAP!I7</f>
        <v>00000000</v>
      </c>
      <c r="M76" s="95" t="str">
        <f>ELOLAP!J7</f>
        <v>20180630</v>
      </c>
      <c r="N76" s="151" t="s">
        <v>247</v>
      </c>
      <c r="O76" s="95" t="s">
        <v>207</v>
      </c>
      <c r="P76" s="95" t="str">
        <f>J76&amp;","&amp;K76&amp;","&amp;L76&amp;","&amp;M76&amp;","&amp;N76&amp;","&amp;O76&amp;""</f>
        <v>R29,2017,00000000,20180630,N,TEA5</v>
      </c>
    </row>
    <row r="77" spans="1:14" ht="41.25" customHeight="1">
      <c r="A77" s="129" t="s">
        <v>2</v>
      </c>
      <c r="B77" s="218" t="s">
        <v>66</v>
      </c>
      <c r="C77" s="219"/>
      <c r="D77" s="219"/>
      <c r="E77" s="220"/>
      <c r="F77" s="107">
        <v>0</v>
      </c>
      <c r="L77" s="120"/>
      <c r="N77" s="151"/>
    </row>
  </sheetData>
  <sheetProtection/>
  <mergeCells count="52">
    <mergeCell ref="E20:G20"/>
    <mergeCell ref="A38:G38"/>
    <mergeCell ref="B67:E67"/>
    <mergeCell ref="B65:E65"/>
    <mergeCell ref="B69:E69"/>
    <mergeCell ref="B66:E66"/>
    <mergeCell ref="A47:H47"/>
    <mergeCell ref="B61:E61"/>
    <mergeCell ref="B62:E62"/>
    <mergeCell ref="B63:E63"/>
    <mergeCell ref="B64:E64"/>
    <mergeCell ref="B57:E57"/>
    <mergeCell ref="B23:D23"/>
    <mergeCell ref="B41:E41"/>
    <mergeCell ref="B24:D24"/>
    <mergeCell ref="B25:D25"/>
    <mergeCell ref="B30:D30"/>
    <mergeCell ref="B58:E58"/>
    <mergeCell ref="B49:E49"/>
    <mergeCell ref="B50:E50"/>
    <mergeCell ref="B51:E51"/>
    <mergeCell ref="B52:E52"/>
    <mergeCell ref="B29:D29"/>
    <mergeCell ref="B42:E42"/>
    <mergeCell ref="B43:E43"/>
    <mergeCell ref="B40:E40"/>
    <mergeCell ref="B39:E39"/>
    <mergeCell ref="A37:H37"/>
    <mergeCell ref="B32:D32"/>
    <mergeCell ref="B60:E60"/>
    <mergeCell ref="B53:E53"/>
    <mergeCell ref="B54:E54"/>
    <mergeCell ref="B55:E55"/>
    <mergeCell ref="B56:E56"/>
    <mergeCell ref="B59:E59"/>
    <mergeCell ref="B21:D22"/>
    <mergeCell ref="A21:A22"/>
    <mergeCell ref="B77:E77"/>
    <mergeCell ref="B76:E76"/>
    <mergeCell ref="B75:E75"/>
    <mergeCell ref="B26:D26"/>
    <mergeCell ref="B27:D27"/>
    <mergeCell ref="B28:D28"/>
    <mergeCell ref="B68:E68"/>
    <mergeCell ref="B31:D31"/>
    <mergeCell ref="A16:H16"/>
    <mergeCell ref="A5:H5"/>
    <mergeCell ref="A7:A8"/>
    <mergeCell ref="B7:B8"/>
    <mergeCell ref="C7:D7"/>
    <mergeCell ref="E7:F7"/>
    <mergeCell ref="G7:H7"/>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5"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81"/>
  <sheetViews>
    <sheetView showGridLines="0" zoomScale="85" zoomScaleNormal="85" zoomScalePageLayoutView="0" workbookViewId="0" topLeftCell="A1">
      <selection activeCell="A6" sqref="A6:A7"/>
    </sheetView>
  </sheetViews>
  <sheetFormatPr defaultColWidth="9.140625" defaultRowHeight="12.75"/>
  <cols>
    <col min="1" max="1" width="6.00390625" style="3" customWidth="1"/>
    <col min="2" max="2" width="65.8515625" style="2" customWidth="1"/>
    <col min="3" max="3" width="15.8515625" style="3" customWidth="1"/>
    <col min="4" max="6" width="18.7109375" style="3" customWidth="1"/>
    <col min="7" max="7" width="9.140625" style="3" customWidth="1"/>
    <col min="8" max="8" width="5.00390625" style="2" bestFit="1" customWidth="1"/>
    <col min="9" max="9" width="7.28125" style="2" customWidth="1"/>
    <col min="10" max="10" width="12.8515625" style="2" customWidth="1"/>
    <col min="11" max="11" width="8.8515625" style="2" customWidth="1"/>
    <col min="12" max="12" width="7.7109375" style="2" customWidth="1"/>
    <col min="13" max="14" width="6.00390625" style="2" customWidth="1"/>
    <col min="15" max="16384" width="9.140625" style="3" customWidth="1"/>
  </cols>
  <sheetData>
    <row r="1" ht="15">
      <c r="A1" s="1"/>
    </row>
    <row r="2" spans="1:14" s="11" customFormat="1" ht="15.75" customHeight="1">
      <c r="A2" s="17"/>
      <c r="B2" s="46"/>
      <c r="C2" s="3"/>
      <c r="H2" s="70"/>
      <c r="I2" s="70"/>
      <c r="J2" s="70"/>
      <c r="K2" s="70"/>
      <c r="L2" s="70"/>
      <c r="M2" s="70"/>
      <c r="N2" s="70"/>
    </row>
    <row r="3" spans="1:14" s="11" customFormat="1" ht="18">
      <c r="A3" s="19" t="s">
        <v>130</v>
      </c>
      <c r="B3" s="46"/>
      <c r="C3" s="3"/>
      <c r="H3" s="70"/>
      <c r="I3" s="70"/>
      <c r="J3" s="70"/>
      <c r="K3" s="70"/>
      <c r="L3" s="70"/>
      <c r="M3" s="70"/>
      <c r="N3" s="70"/>
    </row>
    <row r="4" spans="1:14" s="11" customFormat="1" ht="33" customHeight="1">
      <c r="A4" s="242" t="s">
        <v>252</v>
      </c>
      <c r="B4" s="242"/>
      <c r="C4" s="242"/>
      <c r="D4" s="242"/>
      <c r="E4" s="242"/>
      <c r="F4" s="242"/>
      <c r="H4" s="70"/>
      <c r="I4" s="70"/>
      <c r="J4" s="70"/>
      <c r="K4" s="70"/>
      <c r="L4" s="70"/>
      <c r="M4" s="70"/>
      <c r="N4" s="70"/>
    </row>
    <row r="5" spans="1:14" s="11" customFormat="1" ht="18">
      <c r="A5" s="247"/>
      <c r="B5" s="247"/>
      <c r="C5" s="247"/>
      <c r="D5" s="247"/>
      <c r="E5" s="247"/>
      <c r="F5" s="247"/>
      <c r="H5" s="70"/>
      <c r="I5" s="70"/>
      <c r="J5" s="70"/>
      <c r="K5" s="70"/>
      <c r="L5" s="70"/>
      <c r="M5" s="70"/>
      <c r="N5" s="70"/>
    </row>
    <row r="6" spans="1:15" s="11" customFormat="1" ht="60">
      <c r="A6" s="243" t="s">
        <v>61</v>
      </c>
      <c r="B6" s="245" t="s">
        <v>36</v>
      </c>
      <c r="C6" s="88" t="s">
        <v>231</v>
      </c>
      <c r="D6" s="88" t="s">
        <v>59</v>
      </c>
      <c r="E6" s="88" t="s">
        <v>60</v>
      </c>
      <c r="F6" s="87" t="s">
        <v>58</v>
      </c>
      <c r="G6" s="15"/>
      <c r="H6" s="62" t="s">
        <v>171</v>
      </c>
      <c r="I6" s="62" t="s">
        <v>172</v>
      </c>
      <c r="J6" s="62" t="s">
        <v>173</v>
      </c>
      <c r="K6" s="62" t="s">
        <v>174</v>
      </c>
      <c r="L6" s="62" t="s">
        <v>175</v>
      </c>
      <c r="M6" s="62" t="s">
        <v>176</v>
      </c>
      <c r="N6" s="62" t="s">
        <v>199</v>
      </c>
      <c r="O6" s="1" t="s">
        <v>177</v>
      </c>
    </row>
    <row r="7" spans="1:15" s="11" customFormat="1" ht="15.75" thickBot="1">
      <c r="A7" s="244"/>
      <c r="B7" s="246"/>
      <c r="C7" s="87" t="s">
        <v>5</v>
      </c>
      <c r="D7" s="87" t="s">
        <v>6</v>
      </c>
      <c r="E7" s="93" t="s">
        <v>7</v>
      </c>
      <c r="F7" s="93" t="s">
        <v>8</v>
      </c>
      <c r="H7" s="2"/>
      <c r="I7" s="2"/>
      <c r="J7" s="2"/>
      <c r="K7" s="2"/>
      <c r="L7" s="2"/>
      <c r="M7" s="2"/>
      <c r="N7" s="2"/>
      <c r="O7" s="2"/>
    </row>
    <row r="8" spans="1:15" s="11" customFormat="1" ht="31.5" thickBot="1" thickTop="1">
      <c r="A8" s="20" t="s">
        <v>1</v>
      </c>
      <c r="B8" s="168" t="s">
        <v>251</v>
      </c>
      <c r="C8" s="64"/>
      <c r="D8" s="65"/>
      <c r="E8" s="65"/>
      <c r="F8" s="65"/>
      <c r="H8" s="2" t="s">
        <v>213</v>
      </c>
      <c r="I8" s="2">
        <f>ELOLAP!H7</f>
        <v>2017</v>
      </c>
      <c r="J8" s="71" t="str">
        <f>ELOLAP!I7</f>
        <v>00000000</v>
      </c>
      <c r="K8" s="70" t="str">
        <f>ELOLAP!J7</f>
        <v>20180630</v>
      </c>
      <c r="L8" s="2" t="s">
        <v>247</v>
      </c>
      <c r="M8" s="2" t="s">
        <v>198</v>
      </c>
      <c r="N8" s="72" t="s">
        <v>200</v>
      </c>
      <c r="O8" s="3" t="str">
        <f>H8&amp;","&amp;I8&amp;","&amp;J8&amp;","&amp;K8&amp;","&amp;L8&amp;","&amp;M8&amp;""</f>
        <v>R29,2017,00000000,20180630,N,TEL</v>
      </c>
    </row>
    <row r="9" spans="1:15" s="18" customFormat="1" ht="35.25" customHeight="1" thickTop="1">
      <c r="A9" s="23" t="s">
        <v>2</v>
      </c>
      <c r="B9" s="166" t="s">
        <v>132</v>
      </c>
      <c r="C9" s="24"/>
      <c r="D9" s="12"/>
      <c r="E9" s="12"/>
      <c r="F9" s="25"/>
      <c r="H9" s="2"/>
      <c r="I9" s="2"/>
      <c r="J9" s="71"/>
      <c r="K9" s="70"/>
      <c r="L9" s="2"/>
      <c r="M9" s="2"/>
      <c r="N9" s="70"/>
      <c r="O9" s="3"/>
    </row>
    <row r="10" spans="1:15" s="11" customFormat="1" ht="30">
      <c r="A10" s="6" t="s">
        <v>3</v>
      </c>
      <c r="B10" s="165" t="s">
        <v>141</v>
      </c>
      <c r="C10" s="8"/>
      <c r="D10" s="12"/>
      <c r="E10" s="12"/>
      <c r="F10" s="25"/>
      <c r="H10" s="2"/>
      <c r="I10" s="2"/>
      <c r="J10" s="71"/>
      <c r="K10" s="70"/>
      <c r="L10" s="2"/>
      <c r="M10" s="2"/>
      <c r="N10" s="70"/>
      <c r="O10" s="3"/>
    </row>
    <row r="11" spans="1:15" s="11" customFormat="1" ht="90">
      <c r="A11" s="20" t="s">
        <v>20</v>
      </c>
      <c r="B11" s="179" t="s">
        <v>250</v>
      </c>
      <c r="C11" s="21"/>
      <c r="D11" s="22"/>
      <c r="E11" s="22"/>
      <c r="F11" s="22"/>
      <c r="H11" s="2"/>
      <c r="I11" s="2"/>
      <c r="J11" s="71"/>
      <c r="K11" s="70"/>
      <c r="L11" s="2"/>
      <c r="M11" s="2"/>
      <c r="N11" s="70"/>
      <c r="O11" s="3"/>
    </row>
    <row r="12" spans="1:14" ht="30" customHeight="1">
      <c r="A12" s="6" t="s">
        <v>21</v>
      </c>
      <c r="B12" s="167" t="s">
        <v>248</v>
      </c>
      <c r="C12" s="8"/>
      <c r="D12" s="26"/>
      <c r="E12" s="4"/>
      <c r="F12" s="27"/>
      <c r="J12" s="71"/>
      <c r="K12" s="70"/>
      <c r="N12" s="70"/>
    </row>
    <row r="13" spans="1:14" ht="50.25" customHeight="1">
      <c r="A13" s="5" t="s">
        <v>22</v>
      </c>
      <c r="B13" s="184" t="s">
        <v>283</v>
      </c>
      <c r="C13" s="8"/>
      <c r="D13" s="28"/>
      <c r="E13" s="28"/>
      <c r="F13" s="27"/>
      <c r="J13" s="71"/>
      <c r="K13" s="70"/>
      <c r="N13" s="70"/>
    </row>
    <row r="14" spans="1:14" ht="50.25" customHeight="1">
      <c r="A14" s="6" t="s">
        <v>23</v>
      </c>
      <c r="B14" s="185" t="s">
        <v>142</v>
      </c>
      <c r="C14" s="8"/>
      <c r="D14" s="26"/>
      <c r="E14" s="4"/>
      <c r="F14" s="27"/>
      <c r="J14" s="71"/>
      <c r="K14" s="70"/>
      <c r="N14" s="70"/>
    </row>
    <row r="15" spans="1:14" ht="64.5" customHeight="1">
      <c r="A15" s="6" t="s">
        <v>24</v>
      </c>
      <c r="B15" s="184" t="s">
        <v>284</v>
      </c>
      <c r="C15" s="8"/>
      <c r="D15" s="28"/>
      <c r="E15" s="4"/>
      <c r="F15" s="27"/>
      <c r="J15" s="71"/>
      <c r="K15" s="70"/>
      <c r="N15" s="70"/>
    </row>
    <row r="16" spans="1:15" s="11" customFormat="1" ht="46.5" customHeight="1">
      <c r="A16" s="20" t="s">
        <v>25</v>
      </c>
      <c r="B16" s="168" t="s">
        <v>249</v>
      </c>
      <c r="C16" s="21"/>
      <c r="D16" s="22"/>
      <c r="E16" s="22"/>
      <c r="F16" s="22"/>
      <c r="H16" s="2"/>
      <c r="I16" s="2"/>
      <c r="J16" s="71"/>
      <c r="K16" s="70"/>
      <c r="L16" s="2"/>
      <c r="M16" s="2"/>
      <c r="N16" s="70"/>
      <c r="O16" s="3"/>
    </row>
    <row r="17" spans="1:15" s="9" customFormat="1" ht="59.25" customHeight="1">
      <c r="A17" s="5" t="s">
        <v>26</v>
      </c>
      <c r="B17" s="167" t="s">
        <v>133</v>
      </c>
      <c r="C17" s="66"/>
      <c r="D17" s="67"/>
      <c r="E17" s="68"/>
      <c r="F17" s="30"/>
      <c r="H17" s="2"/>
      <c r="I17" s="2"/>
      <c r="J17" s="71"/>
      <c r="K17" s="70"/>
      <c r="L17" s="2"/>
      <c r="M17" s="2"/>
      <c r="N17" s="70"/>
      <c r="O17" s="3"/>
    </row>
    <row r="18" spans="1:15" s="9" customFormat="1" ht="39" customHeight="1">
      <c r="A18" s="5" t="s">
        <v>27</v>
      </c>
      <c r="B18" s="167" t="s">
        <v>253</v>
      </c>
      <c r="C18" s="8"/>
      <c r="D18" s="31"/>
      <c r="E18" s="68"/>
      <c r="F18" s="30"/>
      <c r="H18" s="2"/>
      <c r="I18" s="2"/>
      <c r="J18" s="71"/>
      <c r="K18" s="70"/>
      <c r="L18" s="2"/>
      <c r="M18" s="2"/>
      <c r="N18" s="70"/>
      <c r="O18" s="3"/>
    </row>
    <row r="19" spans="1:15" s="11" customFormat="1" ht="45">
      <c r="A19" s="20" t="s">
        <v>28</v>
      </c>
      <c r="B19" s="168" t="s">
        <v>254</v>
      </c>
      <c r="C19" s="21"/>
      <c r="D19" s="22"/>
      <c r="E19" s="22"/>
      <c r="F19" s="22"/>
      <c r="H19" s="2"/>
      <c r="I19" s="2"/>
      <c r="J19" s="71"/>
      <c r="K19" s="70"/>
      <c r="L19" s="2"/>
      <c r="M19" s="2"/>
      <c r="N19" s="70"/>
      <c r="O19" s="3"/>
    </row>
    <row r="20" spans="1:15" s="11" customFormat="1" ht="15">
      <c r="A20" s="10" t="s">
        <v>29</v>
      </c>
      <c r="B20" s="169" t="s">
        <v>0</v>
      </c>
      <c r="C20" s="8"/>
      <c r="D20" s="10"/>
      <c r="E20" s="10"/>
      <c r="F20" s="25"/>
      <c r="H20" s="2"/>
      <c r="I20" s="2"/>
      <c r="J20" s="71"/>
      <c r="K20" s="70"/>
      <c r="L20" s="2"/>
      <c r="M20" s="2"/>
      <c r="N20" s="70"/>
      <c r="O20" s="3"/>
    </row>
    <row r="21" spans="1:15" s="11" customFormat="1" ht="15">
      <c r="A21" s="32" t="s">
        <v>30</v>
      </c>
      <c r="B21" s="170" t="s">
        <v>65</v>
      </c>
      <c r="C21" s="8"/>
      <c r="D21" s="33"/>
      <c r="E21" s="10"/>
      <c r="F21" s="25"/>
      <c r="H21" s="2"/>
      <c r="I21" s="2"/>
      <c r="J21" s="71"/>
      <c r="K21" s="70"/>
      <c r="L21" s="2"/>
      <c r="M21" s="2"/>
      <c r="N21" s="70"/>
      <c r="O21" s="3"/>
    </row>
    <row r="22" spans="1:14" ht="15">
      <c r="A22" s="10" t="s">
        <v>31</v>
      </c>
      <c r="B22" s="169" t="s">
        <v>14</v>
      </c>
      <c r="C22" s="34"/>
      <c r="D22" s="35"/>
      <c r="E22" s="4"/>
      <c r="F22" s="27"/>
      <c r="J22" s="71"/>
      <c r="K22" s="70"/>
      <c r="N22" s="70"/>
    </row>
    <row r="23" spans="1:14" ht="15">
      <c r="A23" s="32" t="s">
        <v>39</v>
      </c>
      <c r="B23" s="169" t="s">
        <v>146</v>
      </c>
      <c r="C23" s="8"/>
      <c r="D23" s="31"/>
      <c r="E23" s="4"/>
      <c r="F23" s="27"/>
      <c r="G23" s="13"/>
      <c r="J23" s="71"/>
      <c r="K23" s="70"/>
      <c r="N23" s="70"/>
    </row>
    <row r="24" spans="1:14" ht="15">
      <c r="A24" s="32" t="s">
        <v>67</v>
      </c>
      <c r="B24" s="169" t="s">
        <v>15</v>
      </c>
      <c r="C24" s="8"/>
      <c r="D24" s="31"/>
      <c r="E24" s="4"/>
      <c r="F24" s="27"/>
      <c r="G24" s="13"/>
      <c r="J24" s="71"/>
      <c r="K24" s="70"/>
      <c r="N24" s="70"/>
    </row>
    <row r="25" spans="1:14" ht="18" customHeight="1">
      <c r="A25" s="10" t="s">
        <v>68</v>
      </c>
      <c r="B25" s="165" t="s">
        <v>37</v>
      </c>
      <c r="C25" s="8"/>
      <c r="D25" s="31"/>
      <c r="E25" s="4"/>
      <c r="F25" s="27"/>
      <c r="J25" s="71"/>
      <c r="K25" s="70"/>
      <c r="N25" s="70"/>
    </row>
    <row r="26" spans="1:14" ht="15">
      <c r="A26" s="86" t="s">
        <v>86</v>
      </c>
      <c r="B26" s="171" t="s">
        <v>165</v>
      </c>
      <c r="C26" s="8"/>
      <c r="D26" s="85"/>
      <c r="E26" s="85"/>
      <c r="F26" s="27"/>
      <c r="J26" s="71"/>
      <c r="K26" s="70"/>
      <c r="N26" s="70"/>
    </row>
    <row r="27" spans="1:15" s="11" customFormat="1" ht="60">
      <c r="A27" s="20" t="s">
        <v>87</v>
      </c>
      <c r="B27" s="168" t="s">
        <v>255</v>
      </c>
      <c r="C27" s="21"/>
      <c r="D27" s="22"/>
      <c r="E27" s="22"/>
      <c r="F27" s="22"/>
      <c r="H27" s="2"/>
      <c r="I27" s="2"/>
      <c r="J27" s="71"/>
      <c r="K27" s="70"/>
      <c r="L27" s="2"/>
      <c r="M27" s="2"/>
      <c r="N27" s="70"/>
      <c r="O27" s="3"/>
    </row>
    <row r="28" spans="1:14" ht="15">
      <c r="A28" s="36" t="s">
        <v>88</v>
      </c>
      <c r="B28" s="172" t="s">
        <v>76</v>
      </c>
      <c r="C28" s="69"/>
      <c r="D28" s="37"/>
      <c r="E28" s="38"/>
      <c r="F28" s="39"/>
      <c r="J28" s="71"/>
      <c r="K28" s="70"/>
      <c r="N28" s="70"/>
    </row>
    <row r="29" spans="1:15" s="43" customFormat="1" ht="15">
      <c r="A29" s="40" t="s">
        <v>89</v>
      </c>
      <c r="B29" s="186" t="s">
        <v>285</v>
      </c>
      <c r="C29" s="69"/>
      <c r="D29" s="41"/>
      <c r="E29" s="27"/>
      <c r="F29" s="42"/>
      <c r="H29" s="2"/>
      <c r="I29" s="2"/>
      <c r="J29" s="71"/>
      <c r="K29" s="70"/>
      <c r="L29" s="2"/>
      <c r="M29" s="2"/>
      <c r="N29" s="70"/>
      <c r="O29" s="3"/>
    </row>
    <row r="30" spans="1:15" s="16" customFormat="1" ht="27">
      <c r="A30" s="36" t="s">
        <v>90</v>
      </c>
      <c r="B30" s="187" t="s">
        <v>286</v>
      </c>
      <c r="C30" s="69"/>
      <c r="D30" s="41"/>
      <c r="E30" s="27"/>
      <c r="F30" s="7"/>
      <c r="H30" s="2"/>
      <c r="I30" s="2"/>
      <c r="J30" s="71"/>
      <c r="K30" s="70"/>
      <c r="L30" s="2"/>
      <c r="M30" s="2"/>
      <c r="N30" s="70"/>
      <c r="O30" s="3"/>
    </row>
    <row r="31" spans="1:15" s="16" customFormat="1" ht="22.5" customHeight="1">
      <c r="A31" s="40" t="s">
        <v>91</v>
      </c>
      <c r="B31" s="190" t="s">
        <v>279</v>
      </c>
      <c r="C31" s="69"/>
      <c r="D31" s="41"/>
      <c r="E31" s="27"/>
      <c r="F31" s="7"/>
      <c r="H31" s="2"/>
      <c r="I31" s="2"/>
      <c r="J31" s="71"/>
      <c r="K31" s="70"/>
      <c r="L31" s="2"/>
      <c r="M31" s="2"/>
      <c r="N31" s="70"/>
      <c r="O31" s="3"/>
    </row>
    <row r="32" spans="1:15" s="11" customFormat="1" ht="30">
      <c r="A32" s="20" t="s">
        <v>92</v>
      </c>
      <c r="B32" s="168" t="s">
        <v>138</v>
      </c>
      <c r="C32" s="21"/>
      <c r="D32" s="22"/>
      <c r="E32" s="22"/>
      <c r="F32" s="22"/>
      <c r="H32" s="2"/>
      <c r="I32" s="2"/>
      <c r="J32" s="71"/>
      <c r="K32" s="70"/>
      <c r="L32" s="2"/>
      <c r="M32" s="2"/>
      <c r="N32" s="70"/>
      <c r="O32" s="3"/>
    </row>
    <row r="33" spans="1:14" ht="15">
      <c r="A33" s="23" t="s">
        <v>93</v>
      </c>
      <c r="B33" s="167" t="s">
        <v>220</v>
      </c>
      <c r="C33" s="8"/>
      <c r="D33" s="31"/>
      <c r="E33" s="7"/>
      <c r="F33" s="77"/>
      <c r="J33" s="71"/>
      <c r="K33" s="70"/>
      <c r="N33" s="70"/>
    </row>
    <row r="34" spans="1:15" s="16" customFormat="1" ht="15">
      <c r="A34" s="23" t="s">
        <v>94</v>
      </c>
      <c r="B34" s="167" t="s">
        <v>152</v>
      </c>
      <c r="C34" s="29"/>
      <c r="D34" s="78"/>
      <c r="E34" s="77"/>
      <c r="F34" s="7"/>
      <c r="H34" s="2"/>
      <c r="I34" s="2"/>
      <c r="J34" s="71"/>
      <c r="K34" s="70"/>
      <c r="L34" s="2"/>
      <c r="M34" s="2"/>
      <c r="N34" s="70"/>
      <c r="O34" s="3"/>
    </row>
    <row r="35" spans="1:15" s="11" customFormat="1" ht="60">
      <c r="A35" s="20" t="s">
        <v>95</v>
      </c>
      <c r="B35" s="179" t="s">
        <v>256</v>
      </c>
      <c r="C35" s="21"/>
      <c r="D35" s="22"/>
      <c r="E35" s="22"/>
      <c r="F35" s="22"/>
      <c r="H35" s="2"/>
      <c r="I35" s="2"/>
      <c r="J35" s="71"/>
      <c r="K35" s="70"/>
      <c r="L35" s="2"/>
      <c r="M35" s="2"/>
      <c r="N35" s="70"/>
      <c r="O35" s="3"/>
    </row>
    <row r="36" spans="1:14" ht="19.5" customHeight="1">
      <c r="A36" s="6" t="s">
        <v>96</v>
      </c>
      <c r="B36" s="170" t="s">
        <v>69</v>
      </c>
      <c r="C36" s="29"/>
      <c r="D36" s="44"/>
      <c r="E36" s="27"/>
      <c r="F36" s="7"/>
      <c r="J36" s="71"/>
      <c r="K36" s="70"/>
      <c r="N36" s="70"/>
    </row>
    <row r="37" spans="1:14" ht="32.25" customHeight="1">
      <c r="A37" s="6" t="s">
        <v>97</v>
      </c>
      <c r="B37" s="166" t="s">
        <v>242</v>
      </c>
      <c r="C37" s="8"/>
      <c r="D37" s="44"/>
      <c r="E37" s="27"/>
      <c r="F37" s="7"/>
      <c r="J37" s="71"/>
      <c r="K37" s="70"/>
      <c r="N37" s="70"/>
    </row>
    <row r="38" spans="1:14" ht="15">
      <c r="A38" s="6" t="s">
        <v>98</v>
      </c>
      <c r="B38" s="170" t="s">
        <v>70</v>
      </c>
      <c r="C38" s="8"/>
      <c r="D38" s="44"/>
      <c r="E38" s="27"/>
      <c r="F38" s="7"/>
      <c r="J38" s="71"/>
      <c r="K38" s="70"/>
      <c r="N38" s="70"/>
    </row>
    <row r="39" spans="1:14" ht="15">
      <c r="A39" s="6" t="s">
        <v>99</v>
      </c>
      <c r="B39" s="166" t="s">
        <v>221</v>
      </c>
      <c r="C39" s="8"/>
      <c r="D39" s="44"/>
      <c r="E39" s="27"/>
      <c r="F39" s="7"/>
      <c r="J39" s="71"/>
      <c r="K39" s="70"/>
      <c r="N39" s="70"/>
    </row>
    <row r="40" spans="1:14" ht="30">
      <c r="A40" s="6" t="s">
        <v>100</v>
      </c>
      <c r="B40" s="166" t="s">
        <v>222</v>
      </c>
      <c r="C40" s="8"/>
      <c r="D40" s="44"/>
      <c r="E40" s="27"/>
      <c r="F40" s="7"/>
      <c r="J40" s="71"/>
      <c r="K40" s="70"/>
      <c r="N40" s="70"/>
    </row>
    <row r="41" spans="1:14" ht="15">
      <c r="A41" s="6" t="s">
        <v>101</v>
      </c>
      <c r="B41" s="170" t="s">
        <v>148</v>
      </c>
      <c r="C41" s="8"/>
      <c r="D41" s="44"/>
      <c r="E41" s="27"/>
      <c r="F41" s="7"/>
      <c r="J41" s="71"/>
      <c r="K41" s="70"/>
      <c r="N41" s="70"/>
    </row>
    <row r="42" spans="1:14" ht="17.25" customHeight="1">
      <c r="A42" s="6" t="s">
        <v>102</v>
      </c>
      <c r="B42" s="170" t="s">
        <v>71</v>
      </c>
      <c r="C42" s="8"/>
      <c r="D42" s="44"/>
      <c r="E42" s="27"/>
      <c r="F42" s="7"/>
      <c r="J42" s="71"/>
      <c r="K42" s="70"/>
      <c r="N42" s="70"/>
    </row>
    <row r="43" spans="1:14" ht="19.5" customHeight="1">
      <c r="A43" s="6" t="s">
        <v>103</v>
      </c>
      <c r="B43" s="170" t="s">
        <v>72</v>
      </c>
      <c r="C43" s="8"/>
      <c r="D43" s="44"/>
      <c r="E43" s="27"/>
      <c r="F43" s="7"/>
      <c r="J43" s="71"/>
      <c r="K43" s="70"/>
      <c r="N43" s="70"/>
    </row>
    <row r="44" spans="1:14" ht="30">
      <c r="A44" s="6" t="s">
        <v>104</v>
      </c>
      <c r="B44" s="170" t="s">
        <v>243</v>
      </c>
      <c r="C44" s="8"/>
      <c r="D44" s="44"/>
      <c r="E44" s="27"/>
      <c r="F44" s="7"/>
      <c r="J44" s="71"/>
      <c r="K44" s="70"/>
      <c r="N44" s="70"/>
    </row>
    <row r="45" spans="1:14" ht="30">
      <c r="A45" s="6" t="s">
        <v>105</v>
      </c>
      <c r="B45" s="170" t="s">
        <v>244</v>
      </c>
      <c r="C45" s="8"/>
      <c r="D45" s="44"/>
      <c r="E45" s="27"/>
      <c r="F45" s="7"/>
      <c r="J45" s="71"/>
      <c r="K45" s="70"/>
      <c r="N45" s="70"/>
    </row>
    <row r="46" spans="1:14" ht="28.5" customHeight="1">
      <c r="A46" s="6" t="s">
        <v>106</v>
      </c>
      <c r="B46" s="170" t="s">
        <v>257</v>
      </c>
      <c r="C46" s="8"/>
      <c r="D46" s="44"/>
      <c r="E46" s="27"/>
      <c r="F46" s="7"/>
      <c r="J46" s="71"/>
      <c r="K46" s="70"/>
      <c r="N46" s="70"/>
    </row>
    <row r="47" spans="1:14" ht="31.5" customHeight="1">
      <c r="A47" s="6" t="s">
        <v>107</v>
      </c>
      <c r="B47" s="188" t="s">
        <v>276</v>
      </c>
      <c r="C47" s="8"/>
      <c r="D47" s="44"/>
      <c r="E47" s="27"/>
      <c r="F47" s="7"/>
      <c r="J47" s="71"/>
      <c r="K47" s="70"/>
      <c r="N47" s="70"/>
    </row>
    <row r="48" spans="1:14" ht="30" customHeight="1">
      <c r="A48" s="6" t="s">
        <v>108</v>
      </c>
      <c r="B48" s="170" t="s">
        <v>149</v>
      </c>
      <c r="C48" s="8"/>
      <c r="D48" s="44"/>
      <c r="E48" s="27"/>
      <c r="F48" s="7"/>
      <c r="J48" s="71"/>
      <c r="K48" s="70"/>
      <c r="N48" s="70"/>
    </row>
    <row r="49" spans="1:14" ht="26.25" customHeight="1">
      <c r="A49" s="6" t="s">
        <v>109</v>
      </c>
      <c r="B49" s="170" t="s">
        <v>150</v>
      </c>
      <c r="C49" s="8"/>
      <c r="D49" s="44"/>
      <c r="E49" s="27"/>
      <c r="F49" s="7"/>
      <c r="J49" s="71"/>
      <c r="K49" s="70"/>
      <c r="N49" s="70"/>
    </row>
    <row r="50" spans="1:14" ht="26.25" customHeight="1">
      <c r="A50" s="6" t="s">
        <v>110</v>
      </c>
      <c r="B50" s="170" t="s">
        <v>151</v>
      </c>
      <c r="C50" s="8"/>
      <c r="D50" s="44"/>
      <c r="E50" s="27"/>
      <c r="F50" s="7"/>
      <c r="J50" s="71"/>
      <c r="K50" s="70"/>
      <c r="N50" s="70"/>
    </row>
    <row r="51" spans="1:14" ht="15">
      <c r="A51" s="6" t="s">
        <v>111</v>
      </c>
      <c r="B51" s="170" t="s">
        <v>73</v>
      </c>
      <c r="C51" s="8"/>
      <c r="D51" s="44"/>
      <c r="E51" s="27"/>
      <c r="F51" s="7"/>
      <c r="J51" s="71"/>
      <c r="K51" s="70"/>
      <c r="N51" s="70"/>
    </row>
    <row r="52" spans="1:14" ht="15">
      <c r="A52" s="6" t="s">
        <v>112</v>
      </c>
      <c r="B52" s="170" t="s">
        <v>74</v>
      </c>
      <c r="C52" s="8"/>
      <c r="D52" s="44"/>
      <c r="E52" s="27"/>
      <c r="F52" s="7"/>
      <c r="J52" s="71"/>
      <c r="K52" s="70"/>
      <c r="N52" s="70"/>
    </row>
    <row r="53" spans="1:14" ht="30">
      <c r="A53" s="6" t="s">
        <v>113</v>
      </c>
      <c r="B53" s="166" t="s">
        <v>215</v>
      </c>
      <c r="C53" s="8"/>
      <c r="D53" s="44"/>
      <c r="E53" s="27"/>
      <c r="F53" s="7"/>
      <c r="J53" s="71"/>
      <c r="K53" s="70"/>
      <c r="N53" s="70"/>
    </row>
    <row r="54" spans="1:14" ht="30">
      <c r="A54" s="6" t="s">
        <v>114</v>
      </c>
      <c r="B54" s="166" t="s">
        <v>223</v>
      </c>
      <c r="C54" s="8"/>
      <c r="D54" s="44"/>
      <c r="E54" s="27"/>
      <c r="F54" s="7"/>
      <c r="J54" s="71"/>
      <c r="K54" s="70"/>
      <c r="N54" s="70"/>
    </row>
    <row r="55" spans="1:14" ht="19.5" customHeight="1">
      <c r="A55" s="152" t="s">
        <v>115</v>
      </c>
      <c r="B55" s="173" t="s">
        <v>258</v>
      </c>
      <c r="C55" s="81"/>
      <c r="D55" s="82"/>
      <c r="E55" s="83"/>
      <c r="F55" s="84"/>
      <c r="J55" s="71"/>
      <c r="K55" s="70"/>
      <c r="N55" s="70"/>
    </row>
    <row r="56" spans="1:15" s="11" customFormat="1" ht="60">
      <c r="A56" s="80" t="s">
        <v>116</v>
      </c>
      <c r="B56" s="174" t="s">
        <v>259</v>
      </c>
      <c r="C56" s="21"/>
      <c r="D56" s="22"/>
      <c r="E56" s="22"/>
      <c r="F56" s="22"/>
      <c r="H56" s="2"/>
      <c r="I56" s="2"/>
      <c r="J56" s="71"/>
      <c r="K56" s="70"/>
      <c r="L56" s="2"/>
      <c r="M56" s="2"/>
      <c r="N56" s="70"/>
      <c r="O56" s="3"/>
    </row>
    <row r="57" spans="1:14" ht="15">
      <c r="A57" s="6" t="s">
        <v>117</v>
      </c>
      <c r="B57" s="175" t="s">
        <v>155</v>
      </c>
      <c r="C57" s="8"/>
      <c r="D57" s="27"/>
      <c r="E57" s="27"/>
      <c r="F57" s="7"/>
      <c r="J57" s="71"/>
      <c r="K57" s="70"/>
      <c r="N57" s="70"/>
    </row>
    <row r="58" spans="1:14" ht="15">
      <c r="A58" s="6" t="s">
        <v>118</v>
      </c>
      <c r="B58" s="165" t="s">
        <v>34</v>
      </c>
      <c r="C58" s="8"/>
      <c r="D58" s="27"/>
      <c r="E58" s="27"/>
      <c r="F58" s="7"/>
      <c r="J58" s="71"/>
      <c r="K58" s="70"/>
      <c r="N58" s="70"/>
    </row>
    <row r="59" spans="1:14" ht="15">
      <c r="A59" s="6" t="s">
        <v>119</v>
      </c>
      <c r="B59" s="175" t="s">
        <v>35</v>
      </c>
      <c r="C59" s="8"/>
      <c r="D59" s="27"/>
      <c r="E59" s="27"/>
      <c r="F59" s="7"/>
      <c r="J59" s="71"/>
      <c r="K59" s="70"/>
      <c r="N59" s="70"/>
    </row>
    <row r="60" spans="1:14" ht="15">
      <c r="A60" s="6" t="s">
        <v>120</v>
      </c>
      <c r="B60" s="175" t="s">
        <v>143</v>
      </c>
      <c r="C60" s="8"/>
      <c r="D60" s="27"/>
      <c r="E60" s="27"/>
      <c r="F60" s="7"/>
      <c r="J60" s="71"/>
      <c r="K60" s="70"/>
      <c r="N60" s="70"/>
    </row>
    <row r="61" spans="1:14" ht="15">
      <c r="A61" s="6" t="s">
        <v>121</v>
      </c>
      <c r="B61" s="169" t="s">
        <v>144</v>
      </c>
      <c r="C61" s="8"/>
      <c r="D61" s="27"/>
      <c r="E61" s="27"/>
      <c r="F61" s="7"/>
      <c r="J61" s="71"/>
      <c r="K61" s="70"/>
      <c r="N61" s="70"/>
    </row>
    <row r="62" spans="1:14" ht="15">
      <c r="A62" s="6" t="s">
        <v>122</v>
      </c>
      <c r="B62" s="169" t="s">
        <v>224</v>
      </c>
      <c r="C62" s="8"/>
      <c r="D62" s="27"/>
      <c r="E62" s="27"/>
      <c r="F62" s="7"/>
      <c r="J62" s="71"/>
      <c r="K62" s="70"/>
      <c r="N62" s="70"/>
    </row>
    <row r="63" spans="1:14" ht="15">
      <c r="A63" s="6" t="s">
        <v>123</v>
      </c>
      <c r="B63" s="169" t="s">
        <v>225</v>
      </c>
      <c r="C63" s="8"/>
      <c r="D63" s="27"/>
      <c r="E63" s="27"/>
      <c r="F63" s="7"/>
      <c r="J63" s="71"/>
      <c r="K63" s="70"/>
      <c r="N63" s="70"/>
    </row>
    <row r="64" spans="1:14" ht="38.25" customHeight="1">
      <c r="A64" s="6" t="s">
        <v>124</v>
      </c>
      <c r="B64" s="166" t="s">
        <v>226</v>
      </c>
      <c r="C64" s="8"/>
      <c r="D64" s="27"/>
      <c r="E64" s="27"/>
      <c r="F64" s="7"/>
      <c r="J64" s="71"/>
      <c r="K64" s="70"/>
      <c r="N64" s="70"/>
    </row>
    <row r="65" spans="1:14" ht="45">
      <c r="A65" s="6" t="s">
        <v>125</v>
      </c>
      <c r="B65" s="166" t="s">
        <v>227</v>
      </c>
      <c r="C65" s="8"/>
      <c r="D65" s="27"/>
      <c r="E65" s="27"/>
      <c r="F65" s="7"/>
      <c r="J65" s="71"/>
      <c r="K65" s="70"/>
      <c r="N65" s="70"/>
    </row>
    <row r="66" spans="1:14" ht="27.75" customHeight="1">
      <c r="A66" s="6" t="s">
        <v>126</v>
      </c>
      <c r="B66" s="166" t="s">
        <v>84</v>
      </c>
      <c r="C66" s="8"/>
      <c r="D66" s="27"/>
      <c r="E66" s="27"/>
      <c r="F66" s="7"/>
      <c r="J66" s="71"/>
      <c r="K66" s="70"/>
      <c r="N66" s="70"/>
    </row>
    <row r="67" spans="1:14" ht="15">
      <c r="A67" s="6" t="s">
        <v>127</v>
      </c>
      <c r="B67" s="176" t="s">
        <v>82</v>
      </c>
      <c r="C67" s="8"/>
      <c r="D67" s="27"/>
      <c r="E67" s="27"/>
      <c r="F67" s="7"/>
      <c r="J67" s="71"/>
      <c r="K67" s="70"/>
      <c r="N67" s="70"/>
    </row>
    <row r="68" spans="1:15" s="11" customFormat="1" ht="60">
      <c r="A68" s="153" t="s">
        <v>128</v>
      </c>
      <c r="B68" s="174" t="s">
        <v>260</v>
      </c>
      <c r="C68" s="21"/>
      <c r="D68" s="22"/>
      <c r="E68" s="22"/>
      <c r="F68" s="22"/>
      <c r="H68" s="2"/>
      <c r="I68" s="2"/>
      <c r="J68" s="71"/>
      <c r="K68" s="70"/>
      <c r="L68" s="2"/>
      <c r="M68" s="2"/>
      <c r="N68" s="70"/>
      <c r="O68" s="3"/>
    </row>
    <row r="69" spans="1:14" ht="15">
      <c r="A69" s="6" t="s">
        <v>129</v>
      </c>
      <c r="B69" s="175" t="s">
        <v>46</v>
      </c>
      <c r="C69" s="8"/>
      <c r="D69" s="27"/>
      <c r="E69" s="27"/>
      <c r="F69" s="4"/>
      <c r="J69" s="71"/>
      <c r="K69" s="70"/>
      <c r="N69" s="70"/>
    </row>
    <row r="70" spans="1:14" ht="15">
      <c r="A70" s="6" t="s">
        <v>157</v>
      </c>
      <c r="B70" s="165" t="s">
        <v>40</v>
      </c>
      <c r="C70" s="8"/>
      <c r="D70" s="27"/>
      <c r="E70" s="27"/>
      <c r="F70" s="4"/>
      <c r="J70" s="71"/>
      <c r="K70" s="70"/>
      <c r="N70" s="70"/>
    </row>
    <row r="71" spans="1:14" ht="36.75" customHeight="1">
      <c r="A71" s="6" t="s">
        <v>158</v>
      </c>
      <c r="B71" s="175" t="s">
        <v>41</v>
      </c>
      <c r="C71" s="8"/>
      <c r="D71" s="27"/>
      <c r="E71" s="27"/>
      <c r="F71" s="4"/>
      <c r="J71" s="71"/>
      <c r="K71" s="70"/>
      <c r="N71" s="70"/>
    </row>
    <row r="72" spans="1:14" ht="15">
      <c r="A72" s="6" t="s">
        <v>159</v>
      </c>
      <c r="B72" s="175" t="s">
        <v>42</v>
      </c>
      <c r="C72" s="8"/>
      <c r="D72" s="27"/>
      <c r="E72" s="27"/>
      <c r="F72" s="4"/>
      <c r="J72" s="71"/>
      <c r="K72" s="70"/>
      <c r="N72" s="70"/>
    </row>
    <row r="73" spans="1:14" ht="15">
      <c r="A73" s="6" t="s">
        <v>160</v>
      </c>
      <c r="B73" s="169" t="s">
        <v>43</v>
      </c>
      <c r="C73" s="8"/>
      <c r="D73" s="27"/>
      <c r="E73" s="27"/>
      <c r="F73" s="4"/>
      <c r="J73" s="71"/>
      <c r="K73" s="70"/>
      <c r="N73" s="70"/>
    </row>
    <row r="74" spans="1:14" ht="15">
      <c r="A74" s="6" t="s">
        <v>161</v>
      </c>
      <c r="B74" s="176" t="s">
        <v>44</v>
      </c>
      <c r="C74" s="8"/>
      <c r="D74" s="27"/>
      <c r="E74" s="27"/>
      <c r="F74" s="4"/>
      <c r="J74" s="71"/>
      <c r="K74" s="70"/>
      <c r="N74" s="70"/>
    </row>
    <row r="75" spans="1:14" ht="15">
      <c r="A75" s="6" t="s">
        <v>162</v>
      </c>
      <c r="B75" s="176" t="s">
        <v>45</v>
      </c>
      <c r="C75" s="8"/>
      <c r="D75" s="27"/>
      <c r="E75" s="27"/>
      <c r="F75" s="4"/>
      <c r="J75" s="71"/>
      <c r="K75" s="70"/>
      <c r="N75" s="70"/>
    </row>
    <row r="76" spans="1:14" ht="15">
      <c r="A76" s="6" t="s">
        <v>163</v>
      </c>
      <c r="B76" s="176" t="s">
        <v>47</v>
      </c>
      <c r="C76" s="8"/>
      <c r="D76" s="27"/>
      <c r="E76" s="27"/>
      <c r="F76" s="4"/>
      <c r="J76" s="71"/>
      <c r="K76" s="70"/>
      <c r="N76" s="70"/>
    </row>
    <row r="77" spans="1:14" ht="15">
      <c r="A77" s="6" t="s">
        <v>164</v>
      </c>
      <c r="B77" s="176" t="s">
        <v>85</v>
      </c>
      <c r="C77" s="8"/>
      <c r="D77" s="27"/>
      <c r="E77" s="27"/>
      <c r="F77" s="4"/>
      <c r="J77" s="71"/>
      <c r="K77" s="70"/>
      <c r="N77" s="70"/>
    </row>
    <row r="78" spans="1:14" ht="36.75" customHeight="1">
      <c r="A78" s="6" t="s">
        <v>216</v>
      </c>
      <c r="B78" s="177" t="s">
        <v>83</v>
      </c>
      <c r="C78" s="8"/>
      <c r="D78" s="27"/>
      <c r="E78" s="27"/>
      <c r="F78" s="4"/>
      <c r="J78" s="71"/>
      <c r="K78" s="70"/>
      <c r="N78" s="70"/>
    </row>
    <row r="79" spans="1:14" ht="16.5" customHeight="1">
      <c r="A79" s="6" t="s">
        <v>219</v>
      </c>
      <c r="B79" s="176" t="s">
        <v>48</v>
      </c>
      <c r="C79" s="8"/>
      <c r="D79" s="27"/>
      <c r="E79" s="27"/>
      <c r="F79" s="4"/>
      <c r="J79" s="71"/>
      <c r="K79" s="70"/>
      <c r="N79" s="70"/>
    </row>
    <row r="80" spans="1:14" s="45" customFormat="1" ht="13.5">
      <c r="A80" s="240"/>
      <c r="B80" s="240"/>
      <c r="C80" s="240"/>
      <c r="D80" s="240"/>
      <c r="E80" s="240"/>
      <c r="F80" s="240"/>
      <c r="H80" s="57"/>
      <c r="I80" s="57"/>
      <c r="J80" s="57"/>
      <c r="K80" s="57"/>
      <c r="L80" s="57"/>
      <c r="M80" s="57"/>
      <c r="N80" s="57"/>
    </row>
    <row r="81" spans="1:6" ht="27" customHeight="1">
      <c r="A81" s="241" t="s">
        <v>272</v>
      </c>
      <c r="B81" s="241"/>
      <c r="C81" s="241"/>
      <c r="D81" s="241"/>
      <c r="E81" s="241"/>
      <c r="F81" s="241"/>
    </row>
  </sheetData>
  <sheetProtection/>
  <mergeCells count="6">
    <mergeCell ref="A80:F80"/>
    <mergeCell ref="A81:F81"/>
    <mergeCell ref="A4:F4"/>
    <mergeCell ref="A6:A7"/>
    <mergeCell ref="B6:B7"/>
    <mergeCell ref="A5:F5"/>
  </mergeCells>
  <printOptions/>
  <pageMargins left="0.3937007874015748" right="0.1968503937007874" top="0.17" bottom="0.39" header="0.15748031496062992" footer="0.16"/>
  <pageSetup cellComments="asDisplayed" fitToHeight="0" fitToWidth="1" horizontalDpi="600" verticalDpi="600" orientation="landscape" paperSize="9" scale="55" r:id="rId1"/>
  <headerFooter alignWithMargins="0">
    <oddFooter>&amp;C&amp;P/&amp;N</oddFooter>
  </headerFooter>
  <rowBreaks count="2" manualBreakCount="2">
    <brk id="34" max="255" man="1"/>
    <brk id="5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2:P26"/>
  <sheetViews>
    <sheetView showGridLines="0" zoomScalePageLayoutView="0" workbookViewId="0" topLeftCell="A1">
      <selection activeCell="A5" sqref="A5:A7"/>
    </sheetView>
  </sheetViews>
  <sheetFormatPr defaultColWidth="9.140625" defaultRowHeight="12.75"/>
  <cols>
    <col min="1" max="1" width="8.7109375" style="45" customWidth="1"/>
    <col min="2" max="2" width="11.421875" style="45" customWidth="1"/>
    <col min="3" max="6" width="16.57421875" style="45" customWidth="1"/>
    <col min="7" max="7" width="14.7109375" style="45" customWidth="1"/>
    <col min="8" max="8" width="19.8515625" style="45" customWidth="1"/>
    <col min="9" max="9" width="9.140625" style="45" customWidth="1"/>
    <col min="10" max="15" width="9.140625" style="57" customWidth="1"/>
    <col min="16" max="16384" width="9.140625" style="45" customWidth="1"/>
  </cols>
  <sheetData>
    <row r="1" ht="13.5"/>
    <row r="2" ht="13.5">
      <c r="A2" s="49" t="s">
        <v>55</v>
      </c>
    </row>
    <row r="3" spans="1:2" ht="13.5">
      <c r="A3" s="50" t="s">
        <v>269</v>
      </c>
      <c r="B3" s="51"/>
    </row>
    <row r="4" spans="5:8" ht="32.25" customHeight="1">
      <c r="E4" s="248" t="s">
        <v>287</v>
      </c>
      <c r="F4" s="248"/>
      <c r="G4" s="248"/>
      <c r="H4" s="248"/>
    </row>
    <row r="5" spans="1:8" ht="12.75" customHeight="1">
      <c r="A5" s="249" t="s">
        <v>16</v>
      </c>
      <c r="B5" s="249" t="s">
        <v>32</v>
      </c>
      <c r="C5" s="249" t="s">
        <v>79</v>
      </c>
      <c r="D5" s="250" t="s">
        <v>19</v>
      </c>
      <c r="E5" s="250"/>
      <c r="F5" s="250"/>
      <c r="G5" s="249" t="s">
        <v>81</v>
      </c>
      <c r="H5" s="249" t="s">
        <v>134</v>
      </c>
    </row>
    <row r="6" spans="1:10" ht="13.5">
      <c r="A6" s="249"/>
      <c r="B6" s="249"/>
      <c r="C6" s="249"/>
      <c r="D6" s="250" t="s">
        <v>17</v>
      </c>
      <c r="E6" s="250"/>
      <c r="F6" s="249" t="s">
        <v>145</v>
      </c>
      <c r="G6" s="249"/>
      <c r="H6" s="249"/>
      <c r="I6" s="53"/>
      <c r="J6" s="73"/>
    </row>
    <row r="7" spans="1:16" ht="25.5" customHeight="1">
      <c r="A7" s="249"/>
      <c r="B7" s="249"/>
      <c r="C7" s="249"/>
      <c r="D7" s="52" t="s">
        <v>77</v>
      </c>
      <c r="E7" s="52" t="s">
        <v>78</v>
      </c>
      <c r="F7" s="249"/>
      <c r="G7" s="249"/>
      <c r="H7" s="249"/>
      <c r="I7" s="54"/>
      <c r="J7" s="74" t="s">
        <v>171</v>
      </c>
      <c r="K7" s="74" t="s">
        <v>172</v>
      </c>
      <c r="L7" s="74" t="s">
        <v>173</v>
      </c>
      <c r="M7" s="74" t="s">
        <v>174</v>
      </c>
      <c r="N7" s="74" t="s">
        <v>175</v>
      </c>
      <c r="O7" s="75" t="s">
        <v>176</v>
      </c>
      <c r="P7" s="49" t="s">
        <v>177</v>
      </c>
    </row>
    <row r="8" spans="1:16" s="57" customFormat="1" ht="13.5">
      <c r="A8" s="55"/>
      <c r="B8" s="55" t="s">
        <v>5</v>
      </c>
      <c r="C8" s="56" t="s">
        <v>6</v>
      </c>
      <c r="D8" s="55" t="s">
        <v>7</v>
      </c>
      <c r="E8" s="55" t="s">
        <v>8</v>
      </c>
      <c r="F8" s="55" t="s">
        <v>9</v>
      </c>
      <c r="G8" s="56" t="s">
        <v>10</v>
      </c>
      <c r="H8" s="55" t="s">
        <v>11</v>
      </c>
      <c r="P8" s="45"/>
    </row>
    <row r="9" spans="1:16" ht="13.5">
      <c r="A9" s="58" t="s">
        <v>1</v>
      </c>
      <c r="B9" s="55" t="s">
        <v>209</v>
      </c>
      <c r="C9" s="55">
        <v>0</v>
      </c>
      <c r="D9" s="92">
        <v>22500000</v>
      </c>
      <c r="E9" s="92">
        <v>11000000</v>
      </c>
      <c r="F9" s="92">
        <v>-1324500</v>
      </c>
      <c r="G9" s="92">
        <v>10175500</v>
      </c>
      <c r="H9" s="92">
        <v>3000000</v>
      </c>
      <c r="J9" s="57" t="s">
        <v>213</v>
      </c>
      <c r="K9" s="57">
        <f>ELOLAP!H7</f>
        <v>2017</v>
      </c>
      <c r="L9" s="76" t="str">
        <f>ELOLAP!I7</f>
        <v>00000000</v>
      </c>
      <c r="M9" s="76" t="str">
        <f>ELOLAP!J7</f>
        <v>20180630</v>
      </c>
      <c r="N9" s="57" t="s">
        <v>180</v>
      </c>
      <c r="O9" s="57" t="s">
        <v>205</v>
      </c>
      <c r="P9" s="45" t="str">
        <f>J9&amp;","&amp;K9&amp;","&amp;L9&amp;","&amp;M9&amp;","&amp;N9&amp;","&amp;O9&amp;","&amp;"@"&amp;O9&amp;0&amp;0&amp;A9&amp;","&amp;B9&amp;","&amp;C9&amp;","&amp;D9&amp;","&amp;E9&amp;","&amp;F9&amp;","&amp;G9&amp;","&amp;H9</f>
        <v>R29,2017,00000000,20180630,E,TEI,@TEI0001,DE,0,22500000,11000000,-1324500,10175500,3000000</v>
      </c>
    </row>
    <row r="10" spans="1:8" ht="13.5">
      <c r="A10" s="58" t="s">
        <v>2</v>
      </c>
      <c r="B10" s="59"/>
      <c r="C10" s="59"/>
      <c r="D10" s="59"/>
      <c r="E10" s="59"/>
      <c r="F10" s="59"/>
      <c r="G10" s="59"/>
      <c r="H10" s="59"/>
    </row>
    <row r="11" spans="1:8" ht="13.5">
      <c r="A11" s="58" t="s">
        <v>3</v>
      </c>
      <c r="B11" s="59"/>
      <c r="C11" s="59"/>
      <c r="D11" s="59"/>
      <c r="E11" s="59"/>
      <c r="F11" s="59"/>
      <c r="G11" s="59"/>
      <c r="H11" s="59"/>
    </row>
    <row r="12" spans="1:8" ht="13.5">
      <c r="A12" s="60" t="s">
        <v>18</v>
      </c>
      <c r="B12" s="59"/>
      <c r="C12" s="59"/>
      <c r="D12" s="59"/>
      <c r="E12" s="59"/>
      <c r="F12" s="59"/>
      <c r="G12" s="59"/>
      <c r="H12" s="59"/>
    </row>
    <row r="13" spans="1:8" ht="13.5">
      <c r="A13" s="56" t="s">
        <v>4</v>
      </c>
      <c r="B13" s="59"/>
      <c r="C13" s="59"/>
      <c r="D13" s="59"/>
      <c r="E13" s="59"/>
      <c r="F13" s="59"/>
      <c r="G13" s="59"/>
      <c r="H13" s="59"/>
    </row>
    <row r="14" ht="14.25" thickBot="1"/>
    <row r="15" ht="15" thickBot="1" thickTop="1">
      <c r="G15" s="191">
        <f>C9+D9-E9+F9-G9</f>
        <v>0</v>
      </c>
    </row>
    <row r="16" ht="14.25" thickTop="1">
      <c r="G16" s="61"/>
    </row>
    <row r="17" ht="13.5">
      <c r="A17" s="61"/>
    </row>
    <row r="18" ht="13.5"/>
    <row r="19" ht="13.5"/>
    <row r="20" ht="13.5"/>
    <row r="21" ht="13.5"/>
    <row r="26" ht="13.5">
      <c r="C26" s="61"/>
    </row>
  </sheetData>
  <sheetProtection/>
  <mergeCells count="9">
    <mergeCell ref="E4:H4"/>
    <mergeCell ref="A5:A7"/>
    <mergeCell ref="B5:B7"/>
    <mergeCell ref="C5:C7"/>
    <mergeCell ref="F6:F7"/>
    <mergeCell ref="H5:H7"/>
    <mergeCell ref="G5:G7"/>
    <mergeCell ref="D5:F5"/>
    <mergeCell ref="D6:E6"/>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Veitzné Kenyeres Erika</cp:lastModifiedBy>
  <cp:lastPrinted>2007-02-13T13:08:17Z</cp:lastPrinted>
  <dcterms:created xsi:type="dcterms:W3CDTF">2005-09-22T11:20:24Z</dcterms:created>
  <dcterms:modified xsi:type="dcterms:W3CDTF">2018-05-11T12:34:36Z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1743383532</vt:i4>
  </property>
  <property fmtid="{D5CDD505-2E9C-101B-9397-08002B2CF9AE}" pid="3" name="_EmailSubject">
    <vt:lpwstr>lecserélési igény</vt:lpwstr>
  </property>
  <property fmtid="{D5CDD505-2E9C-101B-9397-08002B2CF9AE}" pid="4" name="_AuthorEmail">
    <vt:lpwstr>koroso@mnb.hu</vt:lpwstr>
  </property>
  <property fmtid="{D5CDD505-2E9C-101B-9397-08002B2CF9AE}" pid="5" name="_AuthorEmailDisplayName">
    <vt:lpwstr>Kőrös Orsolya</vt:lpwstr>
  </property>
  <property fmtid="{D5CDD505-2E9C-101B-9397-08002B2CF9AE}" pid="6" name="_PreviousAdHocReviewCycleID">
    <vt:i4>751846826</vt:i4>
  </property>
  <property fmtid="{D5CDD505-2E9C-101B-9397-08002B2CF9AE}" pid="7" name="_ReviewingToolsShownOnce">
    <vt:lpwstr/>
  </property>
</Properties>
</file>